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rizonzorgcentrum.sharepoint.com/sites/HorizonZorgcentrum/Shared Documents/ADMINISTRATIE/05. Financiële admin/Tarieven Fin admin/2026/"/>
    </mc:Choice>
  </mc:AlternateContent>
  <xr:revisionPtr revIDLastSave="0" documentId="8_{B3873793-A8EB-4516-AFA9-916E9E011AAF}" xr6:coauthVersionLast="47" xr6:coauthVersionMax="47" xr10:uidLastSave="{00000000-0000-0000-0000-000000000000}"/>
  <bookViews>
    <workbookView xWindow="28680" yWindow="-120" windowWidth="29040" windowHeight="15720" xr2:uid="{E369C683-F54B-40C1-9B5A-D22DCE9E10A3}"/>
  </bookViews>
  <sheets>
    <sheet name="voorstel 26" sheetId="7" r:id="rId1"/>
    <sheet name="2025" sheetId="3" r:id="rId2"/>
    <sheet name="cpi 24 en bron kapper 24" sheetId="4" r:id="rId3"/>
    <sheet name="CPI consumentenindex 2023" sheetId="8" r:id="rId4"/>
    <sheet name="24 tarieven collega zorg" sheetId="5" r:id="rId5"/>
    <sheet name="2024" sheetId="1" r:id="rId6"/>
    <sheet name="2023" sheetId="2" r:id="rId7"/>
  </sheets>
  <definedNames>
    <definedName name="_xlnm.Print_Area" localSheetId="6">'2023'!$A$1:$G$64</definedName>
    <definedName name="_xlnm.Print_Titles" localSheetId="6">'2023'!$3:$3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1" i="3" l="1"/>
  <c r="F60" i="3"/>
  <c r="F57" i="3"/>
  <c r="F58" i="3"/>
  <c r="H2" i="3"/>
  <c r="F78" i="3" s="1"/>
  <c r="U53" i="4"/>
  <c r="S53" i="4"/>
  <c r="F25" i="5"/>
  <c r="F24" i="5"/>
  <c r="M23" i="5"/>
  <c r="F23" i="5"/>
  <c r="F22" i="5"/>
  <c r="F67" i="3" l="1"/>
  <c r="F69" i="3" s="1"/>
  <c r="F68" i="3"/>
  <c r="F70" i="3" s="1"/>
  <c r="F77" i="3"/>
  <c r="F63" i="3"/>
  <c r="F59" i="3"/>
  <c r="F62" i="3"/>
  <c r="F49" i="3"/>
  <c r="F48" i="3"/>
  <c r="F47" i="3"/>
  <c r="F46" i="3"/>
  <c r="F45" i="3"/>
  <c r="F42" i="3"/>
  <c r="F41" i="3"/>
  <c r="F40" i="3"/>
  <c r="F33" i="3"/>
  <c r="F32" i="3"/>
  <c r="F31" i="3"/>
  <c r="F30" i="3"/>
  <c r="F29" i="3"/>
  <c r="F28" i="3"/>
  <c r="F22" i="3"/>
  <c r="F21" i="3"/>
  <c r="F20" i="3"/>
  <c r="F19" i="3"/>
  <c r="F18" i="3"/>
  <c r="H61" i="1"/>
  <c r="H60" i="1"/>
  <c r="H54" i="1"/>
  <c r="H53" i="1"/>
  <c r="H52" i="1"/>
  <c r="H51" i="1"/>
  <c r="H50" i="1"/>
  <c r="H47" i="1"/>
  <c r="H46" i="1"/>
  <c r="H45" i="1"/>
  <c r="H42" i="1"/>
  <c r="H41" i="1"/>
  <c r="H40" i="1"/>
  <c r="H39" i="1"/>
  <c r="H38" i="1"/>
  <c r="H35" i="1"/>
  <c r="H34" i="1"/>
  <c r="H33" i="1"/>
  <c r="H26" i="1"/>
  <c r="H25" i="1"/>
  <c r="H24" i="1"/>
  <c r="H23" i="1"/>
  <c r="H22" i="1"/>
  <c r="H21" i="1"/>
  <c r="H15" i="1"/>
  <c r="H14" i="1"/>
  <c r="H13" i="1"/>
  <c r="H12" i="1"/>
  <c r="H11" i="1"/>
  <c r="H8" i="1"/>
  <c r="F73" i="3" l="1"/>
  <c r="F72" i="3"/>
</calcChain>
</file>

<file path=xl/sharedStrings.xml><?xml version="1.0" encoding="utf-8"?>
<sst xmlns="http://schemas.openxmlformats.org/spreadsheetml/2006/main" count="484" uniqueCount="147">
  <si>
    <t>Tarievenboek Horizon 2025</t>
  </si>
  <si>
    <t>Versie feb 2025</t>
  </si>
  <si>
    <t>Vastgesteld</t>
  </si>
  <si>
    <t>Prijzen per 1 januari 2025 (incl. BTW)</t>
  </si>
  <si>
    <t>jr 2025</t>
  </si>
  <si>
    <t>1. Wonen</t>
  </si>
  <si>
    <t>1.1 Woonvoorzieningen</t>
  </si>
  <si>
    <t>Kamer vrijhouden na overlijden (na 7 dagen), vergoeding per dag</t>
  </si>
  <si>
    <t xml:space="preserve">Zorgnivo 4 </t>
  </si>
  <si>
    <t>Zorgnivo 5</t>
  </si>
  <si>
    <t>Zorgnivo 6</t>
  </si>
  <si>
    <t>Zorgnivo 7</t>
  </si>
  <si>
    <t>Zorgnivo 8</t>
  </si>
  <si>
    <t>Zorgnivo 10</t>
  </si>
  <si>
    <t>1.2 Wonen faciliteiten</t>
  </si>
  <si>
    <t>Was service per persoon per maand</t>
  </si>
  <si>
    <t>Was service per echtpaar per maand</t>
  </si>
  <si>
    <t>Wasmerkjes nieuwe cliënt (200 st.)</t>
  </si>
  <si>
    <t>Wasmerkjes bestaande cliënt (100 st.)</t>
  </si>
  <si>
    <t>Wasmerkjes bestaande cliënt (200 st.)</t>
  </si>
  <si>
    <t>2. Horeca</t>
  </si>
  <si>
    <t>2.1 Koffie en thee</t>
  </si>
  <si>
    <t>Koffie</t>
  </si>
  <si>
    <t>Koffie met slagroom</t>
  </si>
  <si>
    <t>Cappuccino, expresso, warme chocolademelk</t>
  </si>
  <si>
    <t>Thee</t>
  </si>
  <si>
    <t>Kan koffie (8 kopjes)</t>
  </si>
  <si>
    <t>Kan thee (8 kopjes)</t>
  </si>
  <si>
    <t>Taarten en div. soorten gebak</t>
  </si>
  <si>
    <t>op aanvraag</t>
  </si>
  <si>
    <t>2.2 Frisdranken en alcoholische dranken</t>
  </si>
  <si>
    <t>Frisdranken</t>
  </si>
  <si>
    <t>Melk, karnemelk</t>
  </si>
  <si>
    <t>glas</t>
  </si>
  <si>
    <t>flesje</t>
  </si>
  <si>
    <t>Alcoholisch</t>
  </si>
  <si>
    <t xml:space="preserve">Bier (alcohol en alcoholvrij) </t>
  </si>
  <si>
    <t>Huiswijn wit/rood</t>
  </si>
  <si>
    <t>Hijswijn wit/rood/rosé</t>
  </si>
  <si>
    <t>flesje mini</t>
  </si>
  <si>
    <t>Advocaat</t>
  </si>
  <si>
    <t>Advocaat met slagroom</t>
  </si>
  <si>
    <t>Huiswijnkaart per fles</t>
  </si>
  <si>
    <t>Wit (half zoet, droog)</t>
  </si>
  <si>
    <t>Rood</t>
  </si>
  <si>
    <t>Rosé</t>
  </si>
  <si>
    <t>2.3 Maaltijden en snacks</t>
  </si>
  <si>
    <t>Ontbijt</t>
  </si>
  <si>
    <t>Warme maaltijd</t>
  </si>
  <si>
    <t xml:space="preserve">Open tafel </t>
  </si>
  <si>
    <t>Soep van de dag</t>
  </si>
  <si>
    <t>Nagerecht</t>
  </si>
  <si>
    <t>Broodmaaltijd</t>
  </si>
  <si>
    <t>Snacks</t>
  </si>
  <si>
    <t>2.4 Gebruik restaurant</t>
  </si>
  <si>
    <t>Gebruik/huur restaurant (100 personenen)</t>
  </si>
  <si>
    <t>per 4 uur</t>
  </si>
  <si>
    <t>Gebruik/huur dagbesteding  (20 personen)</t>
  </si>
  <si>
    <t>Gebruik/huur restaurant</t>
  </si>
  <si>
    <t>per dag</t>
  </si>
  <si>
    <t>Gebruik/huur kleine restaurant</t>
  </si>
  <si>
    <t>Onbeperkt koffie/thee per persoon</t>
  </si>
  <si>
    <t>Onbeperkt koffie/thee + dagmenu per persoon</t>
  </si>
  <si>
    <t>Onbeperkt koffie/thee + broodmaaltijd per persoon</t>
  </si>
  <si>
    <t>2.5 Gebruik kapsalon</t>
  </si>
  <si>
    <t>Huur kapsalon per dag</t>
  </si>
  <si>
    <t>Energie kosten per dag</t>
  </si>
  <si>
    <t>Tarievenboek Horizon 2024</t>
  </si>
  <si>
    <t>Versie 15 dec 2023</t>
  </si>
  <si>
    <t>CPI index</t>
  </si>
  <si>
    <t>Prijzen per 1 januari 2024 (incl. BTW)</t>
  </si>
  <si>
    <t>jr 2024</t>
  </si>
  <si>
    <t>24 tov 23</t>
  </si>
  <si>
    <t>per dagdeel</t>
  </si>
  <si>
    <t>CPI Consumentenindex</t>
  </si>
  <si>
    <t>Info CBS 5 dec 2023</t>
  </si>
  <si>
    <t>Maand</t>
  </si>
  <si>
    <t>2023 (2015=100)</t>
  </si>
  <si>
    <t>2022 (2015=100)</t>
  </si>
  <si>
    <t>Verhoging 2024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</si>
  <si>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</si>
  <si>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</si>
  <si>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</si>
  <si>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</si>
  <si>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</si>
  <si>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</si>
  <si>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</si>
  <si>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</si>
  <si>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</si>
  <si>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</si>
  <si>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</si>
  <si>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</si>
  <si>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Gemiddeld 2023 t/m sep</t>
  </si>
  <si>
    <t>Gemiddeld- 2022</t>
  </si>
  <si>
    <t>in 2024 berekend aan stemburo gemeente</t>
  </si>
  <si>
    <t>Verhoging</t>
  </si>
  <si>
    <t>huur</t>
  </si>
  <si>
    <t>snacks</t>
  </si>
  <si>
    <t>info</t>
  </si>
  <si>
    <t>Advies Judith aan Loraine / Rianne</t>
  </si>
  <si>
    <t>Alkcare</t>
  </si>
  <si>
    <t>NIKO</t>
  </si>
  <si>
    <t>--&gt; Huur ruimte dagbesteding per 4 uur op € 60 stellen,conform collega zorgaanbieders</t>
  </si>
  <si>
    <t>Thea van Duijn</t>
  </si>
  <si>
    <r>
      <t>Rick</t>
    </r>
    <r>
      <rPr>
        <sz val="10"/>
        <color rgb="FF000001"/>
        <rFont val="Verdana"/>
        <family val="2"/>
      </rPr>
      <t> </t>
    </r>
    <r>
      <rPr>
        <b/>
        <sz val="10"/>
        <color rgb="FF662A7E"/>
        <rFont val="Verdana"/>
        <family val="2"/>
      </rPr>
      <t>de Waard</t>
    </r>
    <r>
      <rPr>
        <sz val="10"/>
        <color rgb="FF000001"/>
        <rFont val="Verdana"/>
        <family val="2"/>
      </rPr>
      <t> </t>
    </r>
  </si>
  <si>
    <t>--&gt; Koffie thee onbeperkt  € 7,50 per 4 uur per persoon</t>
  </si>
  <si>
    <t>Manager Facilitaire diensten</t>
  </si>
  <si>
    <t>Manager facilitair en gebouwenbeheer</t>
  </si>
  <si>
    <t>--&gt; voor 2025 overleg FA met jullie (facilitair / vastgoed)  tarievenboek vaststellen</t>
  </si>
  <si>
    <t>T:       072-5191655 of 06-50192802</t>
  </si>
  <si>
    <t>072 518 5000 | 06 15 47 59 99   </t>
  </si>
  <si>
    <t>@:      tvanduijn@alkcare.nl</t>
  </si>
  <si>
    <r>
      <t>Prins Alexanderstraat 25</t>
    </r>
    <r>
      <rPr>
        <sz val="11"/>
        <color theme="1"/>
        <rFont val="Calibri"/>
        <family val="2"/>
      </rPr>
      <t> </t>
    </r>
  </si>
  <si>
    <t>www:  www.alkcare.nl</t>
  </si>
  <si>
    <t>1814 XK Alkmaar </t>
  </si>
  <si>
    <t>pers zaal</t>
  </si>
  <si>
    <t>16 uur</t>
  </si>
  <si>
    <t>zaal dagbesteding stel 24 personen</t>
  </si>
  <si>
    <t>huurprijs stembureau</t>
  </si>
  <si>
    <t>?</t>
  </si>
  <si>
    <t>stel</t>
  </si>
  <si>
    <t>zaal 25 pers</t>
  </si>
  <si>
    <t>tarievenboek</t>
  </si>
  <si>
    <t>restaurant</t>
  </si>
  <si>
    <t>kleine restaurant</t>
  </si>
  <si>
    <t>niet op</t>
  </si>
  <si>
    <t>dagbesteding</t>
  </si>
  <si>
    <t>koffie thee: zie tarieven lijst horizon</t>
  </si>
  <si>
    <t>onkosten thee /koffie</t>
  </si>
  <si>
    <t>onbeperkt per 4 uur pp</t>
  </si>
  <si>
    <t>per stembureau per dag</t>
  </si>
  <si>
    <t>Je moet rekening houden dat het stembureau van ’s morgen 6.30 uur tot ’s avonds 22.30 uur aanwezig is (of later ivm stemmen tellen).</t>
  </si>
  <si>
    <t>check Judith</t>
  </si>
  <si>
    <t>jr 2023</t>
  </si>
  <si>
    <t>Kamer vrijhouden na overlijden (na 7 dagen)</t>
  </si>
  <si>
    <t>Was service per persoon</t>
  </si>
  <si>
    <t>Was service per echtpaar</t>
  </si>
  <si>
    <t>Gebruik kleine restaurant</t>
  </si>
  <si>
    <t>Tarievenboek Horizon 2023</t>
  </si>
  <si>
    <t>Versie 1 maart 2023</t>
  </si>
  <si>
    <t>Prijzen per 1 maart 2023 (incl. BTW)</t>
  </si>
  <si>
    <t>Tarievenboek Horizon 2026</t>
  </si>
  <si>
    <t>euro</t>
  </si>
  <si>
    <t>Huiwijn wit/rood/rosé</t>
  </si>
  <si>
    <t>Prijzen per 1 juli 2026 (incl. BTW)</t>
  </si>
  <si>
    <t xml:space="preserve">Televisie abonnement </t>
  </si>
  <si>
    <t>Versie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</si>
</sst>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 [$€-2]\ * #,##0.00_ ;_ [$€-2]\ * \-#,##0.00_ ;_ [$€-2]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1F497D"/>
      <name val="Arial"/>
      <family val="2"/>
    </font>
    <font>
      <b/>
      <sz val="10"/>
      <color rgb="FF662A7E"/>
      <name val="Verdana"/>
      <family val="2"/>
    </font>
    <font>
      <sz val="10"/>
      <color rgb="FF000001"/>
      <name val="Verdana"/>
      <family val="2"/>
    </font>
    <font>
      <sz val="10"/>
      <color rgb="FF1F497D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43" fontId="0" fillId="2" borderId="1" xfId="1" applyFont="1" applyFill="1" applyBorder="1"/>
    <xf numFmtId="0" fontId="3" fillId="0" borderId="0" xfId="0" applyFont="1"/>
    <xf numFmtId="0" fontId="0" fillId="0" borderId="1" xfId="0" applyBorder="1"/>
    <xf numFmtId="43" fontId="0" fillId="0" borderId="1" xfId="1" applyFont="1" applyBorder="1"/>
    <xf numFmtId="43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43" fontId="0" fillId="2" borderId="2" xfId="1" applyFont="1" applyFill="1" applyBorder="1"/>
    <xf numFmtId="43" fontId="0" fillId="2" borderId="3" xfId="1" applyFont="1" applyFill="1" applyBorder="1"/>
    <xf numFmtId="43" fontId="0" fillId="0" borderId="0" xfId="1" applyFont="1" applyBorder="1"/>
    <xf numFmtId="43" fontId="0" fillId="0" borderId="4" xfId="1" applyFont="1" applyBorder="1"/>
    <xf numFmtId="43" fontId="0" fillId="3" borderId="1" xfId="1" applyFont="1" applyFill="1" applyBorder="1"/>
    <xf numFmtId="0" fontId="0" fillId="4" borderId="0" xfId="0" applyFill="1"/>
    <xf numFmtId="0" fontId="0" fillId="0" borderId="0" xfId="0" applyAlignment="1" applyProtection="1">
      <alignment horizontal="center"/>
      <protection hidden="1"/>
    </xf>
    <xf numFmtId="43" fontId="0" fillId="5" borderId="1" xfId="1" applyFont="1" applyFill="1" applyBorder="1"/>
    <xf numFmtId="43" fontId="0" fillId="0" borderId="0" xfId="0" applyNumberFormat="1"/>
    <xf numFmtId="43" fontId="0" fillId="3" borderId="1" xfId="0" applyNumberFormat="1" applyFill="1" applyBorder="1"/>
    <xf numFmtId="0" fontId="0" fillId="3" borderId="0" xfId="0" applyFill="1"/>
    <xf numFmtId="10" fontId="7" fillId="0" borderId="0" xfId="2" applyNumberFormat="1" applyFont="1"/>
    <xf numFmtId="0" fontId="0" fillId="0" borderId="0" xfId="0" quotePrefix="1"/>
    <xf numFmtId="0" fontId="0" fillId="6" borderId="0" xfId="0" applyFill="1"/>
    <xf numFmtId="0" fontId="2" fillId="4" borderId="0" xfId="0" applyFont="1" applyFill="1"/>
    <xf numFmtId="0" fontId="0" fillId="4" borderId="0" xfId="0" quotePrefix="1" applyFill="1"/>
    <xf numFmtId="0" fontId="9" fillId="0" borderId="0" xfId="0" applyFont="1" applyAlignment="1">
      <alignment vertical="center"/>
    </xf>
    <xf numFmtId="0" fontId="9" fillId="6" borderId="0" xfId="0" applyFont="1" applyFill="1" applyAlignment="1">
      <alignment vertical="center"/>
    </xf>
    <xf numFmtId="0" fontId="10" fillId="0" borderId="0" xfId="0" applyFont="1"/>
    <xf numFmtId="0" fontId="12" fillId="0" borderId="0" xfId="0" applyFont="1" applyAlignment="1">
      <alignment vertical="center"/>
    </xf>
    <xf numFmtId="0" fontId="12" fillId="6" borderId="0" xfId="0" applyFont="1" applyFill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 vertical="center" indent="5"/>
    </xf>
    <xf numFmtId="0" fontId="8" fillId="0" borderId="0" xfId="3" applyAlignment="1">
      <alignment vertical="center"/>
    </xf>
    <xf numFmtId="0" fontId="8" fillId="6" borderId="0" xfId="3" applyFill="1" applyAlignment="1">
      <alignment vertical="center"/>
    </xf>
    <xf numFmtId="0" fontId="8" fillId="0" borderId="0" xfId="3"/>
    <xf numFmtId="0" fontId="8" fillId="6" borderId="0" xfId="3" applyFill="1"/>
    <xf numFmtId="0" fontId="5" fillId="0" borderId="0" xfId="0" applyFont="1" applyAlignment="1">
      <alignment horizontal="left" vertical="center" indent="5"/>
    </xf>
    <xf numFmtId="0" fontId="0" fillId="7" borderId="0" xfId="0" applyFill="1"/>
    <xf numFmtId="0" fontId="5" fillId="0" borderId="0" xfId="0" applyFont="1" applyAlignment="1">
      <alignment vertical="center" wrapText="1"/>
    </xf>
    <xf numFmtId="0" fontId="5" fillId="6" borderId="0" xfId="0" applyFont="1" applyFill="1" applyAlignment="1">
      <alignment vertical="center" wrapText="1"/>
    </xf>
    <xf numFmtId="43" fontId="0" fillId="0" borderId="1" xfId="1" applyFont="1" applyFill="1" applyBorder="1"/>
    <xf numFmtId="10" fontId="0" fillId="0" borderId="0" xfId="0" applyNumberFormat="1"/>
    <xf numFmtId="10" fontId="0" fillId="3" borderId="0" xfId="0" applyNumberFormat="1" applyFill="1"/>
    <xf numFmtId="164" fontId="0" fillId="0" borderId="0" xfId="0" applyNumberFormat="1"/>
    <xf numFmtId="10" fontId="0" fillId="4" borderId="0" xfId="2" applyNumberFormat="1" applyFont="1" applyFill="1"/>
    <xf numFmtId="9" fontId="2" fillId="0" borderId="0" xfId="0" applyNumberFormat="1" applyFont="1"/>
    <xf numFmtId="0" fontId="13" fillId="0" borderId="0" xfId="0" applyFont="1"/>
    <xf numFmtId="43" fontId="0" fillId="0" borderId="0" xfId="1" applyFont="1" applyFill="1" applyBorder="1"/>
    <xf numFmtId="165" fontId="0" fillId="0" borderId="0" xfId="0" applyNumberFormat="1"/>
    <xf numFmtId="165" fontId="0" fillId="0" borderId="0" xfId="1" applyNumberFormat="1" applyFont="1"/>
    <xf numFmtId="165" fontId="13" fillId="0" borderId="0" xfId="1" applyNumberFormat="1" applyFont="1"/>
    <xf numFmtId="165" fontId="14" fillId="0" borderId="0" xfId="1" applyNumberFormat="1" applyFont="1"/>
    <xf numFmtId="165" fontId="0" fillId="0" borderId="0" xfId="1" applyNumberFormat="1" applyFont="1" applyFill="1" applyBorder="1"/>
    <xf numFmtId="165" fontId="13" fillId="0" borderId="0" xfId="1" applyNumberFormat="1" applyFont="1" applyFill="1" applyBorder="1"/>
    <xf numFmtId="0" fontId="0" fillId="0" borderId="0" xfId="0" applyAlignment="1">
      <alignment horizontal="left" wrapText="1"/>
    </xf>
    <xf numFmtId="43" fontId="14" fillId="0" borderId="0" xfId="1" applyFont="1"/>
  </cellXfs>
  <cellStyles count="4">
    <cellStyle name="Hyperlink" xfId="3" builtinId="8"/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4</xdr:row>
      <xdr:rowOff>88900</xdr:rowOff>
    </xdr:from>
    <xdr:to>
      <xdr:col>13</xdr:col>
      <xdr:colOff>415948</xdr:colOff>
      <xdr:row>33</xdr:row>
      <xdr:rowOff>79854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3564EB2-D727-DB90-AF45-27E9F373D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850900"/>
          <a:ext cx="7597798" cy="5524979"/>
        </a:xfrm>
        <a:prstGeom prst="rect">
          <a:avLst/>
        </a:prstGeom>
      </xdr:spPr>
    </xdr:pic>
    <xdr:clientData/>
  </xdr:twoCellAnchor>
  <xdr:twoCellAnchor editAs="oneCell">
    <xdr:from>
      <xdr:col>13</xdr:col>
      <xdr:colOff>487680</xdr:colOff>
      <xdr:row>1</xdr:row>
      <xdr:rowOff>95250</xdr:rowOff>
    </xdr:from>
    <xdr:to>
      <xdr:col>27</xdr:col>
      <xdr:colOff>149015</xdr:colOff>
      <xdr:row>48</xdr:row>
      <xdr:rowOff>67753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9DA2E1ED-4745-2B65-AD89-867B4F8DE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12480" y="279400"/>
          <a:ext cx="8271935" cy="86199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206375</xdr:colOff>
      <xdr:row>33</xdr:row>
      <xdr:rowOff>130175</xdr:rowOff>
    </xdr:from>
    <xdr:to>
      <xdr:col>10</xdr:col>
      <xdr:colOff>974086</xdr:colOff>
      <xdr:row>55</xdr:row>
      <xdr:rowOff>34319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0BBA0BB-3503-4C9A-8CDF-A8BA151E3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1725" y="6416675"/>
          <a:ext cx="5117461" cy="4853969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0</xdr:row>
      <xdr:rowOff>0</xdr:rowOff>
    </xdr:from>
    <xdr:to>
      <xdr:col>21</xdr:col>
      <xdr:colOff>587375</xdr:colOff>
      <xdr:row>39</xdr:row>
      <xdr:rowOff>151388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5E7B2BE-15AE-498E-A541-5FDF3D7FC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77750" y="0"/>
          <a:ext cx="4152900" cy="8342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://www.alkcare.nl/" TargetMode="External"/><Relationship Id="rId1" Type="http://schemas.openxmlformats.org/officeDocument/2006/relationships/hyperlink" Target="mailto:tvanduijn@alkcare.n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06D2A-D5DD-4E7C-8D22-68EEDA1691F3}">
  <sheetPr>
    <pageSetUpPr fitToPage="1"/>
  </sheetPr>
  <dimension ref="A1:K78"/>
  <sheetViews>
    <sheetView tabSelected="1" topLeftCell="A40" workbookViewId="0">
      <selection activeCell="F9" sqref="F9"/>
    </sheetView>
  </sheetViews>
  <sheetFormatPr defaultRowHeight="15" x14ac:dyDescent="0.25"/>
  <cols>
    <col min="1" max="1" width="4.42578125" style="1" customWidth="1"/>
    <col min="2" max="2" width="4.5703125" style="1" customWidth="1"/>
    <col min="3" max="3" width="46.28515625" customWidth="1"/>
    <col min="4" max="4" width="11" customWidth="1"/>
    <col min="5" max="5" width="4.5703125" customWidth="1"/>
    <col min="6" max="6" width="17.42578125" bestFit="1" customWidth="1"/>
  </cols>
  <sheetData>
    <row r="1" spans="1:11" ht="23.25" x14ac:dyDescent="0.35">
      <c r="A1" s="2" t="s">
        <v>141</v>
      </c>
      <c r="F1" s="1" t="s">
        <v>146</v>
      </c>
    </row>
    <row r="2" spans="1:11" x14ac:dyDescent="0.25">
      <c r="F2" s="3"/>
    </row>
    <row r="3" spans="1:11" ht="18.75" x14ac:dyDescent="0.3">
      <c r="A3" s="4" t="s">
        <v>144</v>
      </c>
      <c r="F3" s="3"/>
    </row>
    <row r="5" spans="1:11" x14ac:dyDescent="0.25">
      <c r="A5" s="1" t="s">
        <v>5</v>
      </c>
    </row>
    <row r="7" spans="1:11" x14ac:dyDescent="0.25">
      <c r="B7" s="1" t="s">
        <v>6</v>
      </c>
      <c r="F7" s="10" t="s">
        <v>142</v>
      </c>
      <c r="H7" s="1"/>
      <c r="K7" s="1"/>
    </row>
    <row r="8" spans="1:11" x14ac:dyDescent="0.25">
      <c r="C8" s="57" t="s">
        <v>7</v>
      </c>
      <c r="D8" s="57"/>
    </row>
    <row r="9" spans="1:11" x14ac:dyDescent="0.25">
      <c r="C9" s="57"/>
      <c r="D9" s="57"/>
      <c r="F9" s="58">
        <v>200</v>
      </c>
    </row>
    <row r="10" spans="1:11" x14ac:dyDescent="0.25">
      <c r="B10" s="18"/>
    </row>
    <row r="11" spans="1:11" x14ac:dyDescent="0.25">
      <c r="B11" s="1" t="s">
        <v>14</v>
      </c>
      <c r="H11" s="48"/>
      <c r="I11" s="1"/>
    </row>
    <row r="12" spans="1:11" x14ac:dyDescent="0.25">
      <c r="C12" t="s">
        <v>15</v>
      </c>
      <c r="F12" s="51">
        <v>70</v>
      </c>
    </row>
    <row r="13" spans="1:11" x14ac:dyDescent="0.25">
      <c r="C13" t="s">
        <v>16</v>
      </c>
      <c r="F13" s="51">
        <v>103</v>
      </c>
    </row>
    <row r="14" spans="1:11" x14ac:dyDescent="0.25">
      <c r="C14" t="s">
        <v>17</v>
      </c>
      <c r="F14" s="51">
        <v>115</v>
      </c>
    </row>
    <row r="15" spans="1:11" x14ac:dyDescent="0.25">
      <c r="C15" t="s">
        <v>18</v>
      </c>
      <c r="F15" s="51">
        <v>48</v>
      </c>
    </row>
    <row r="16" spans="1:11" x14ac:dyDescent="0.25">
      <c r="C16" t="s">
        <v>19</v>
      </c>
      <c r="F16" s="51">
        <v>85</v>
      </c>
    </row>
    <row r="17" spans="1:10" x14ac:dyDescent="0.25">
      <c r="C17" t="s">
        <v>145</v>
      </c>
      <c r="F17" s="51">
        <v>22.73</v>
      </c>
    </row>
    <row r="19" spans="1:10" x14ac:dyDescent="0.25">
      <c r="A19" s="1" t="s">
        <v>20</v>
      </c>
    </row>
    <row r="20" spans="1:10" hidden="1" x14ac:dyDescent="0.25"/>
    <row r="21" spans="1:10" hidden="1" x14ac:dyDescent="0.25"/>
    <row r="22" spans="1:10" x14ac:dyDescent="0.25">
      <c r="B22" s="1" t="s">
        <v>21</v>
      </c>
    </row>
    <row r="23" spans="1:10" x14ac:dyDescent="0.25">
      <c r="C23" t="s">
        <v>22</v>
      </c>
      <c r="F23" s="43">
        <v>1.5</v>
      </c>
      <c r="H23" s="52"/>
    </row>
    <row r="24" spans="1:10" x14ac:dyDescent="0.25">
      <c r="C24" t="s">
        <v>23</v>
      </c>
      <c r="F24" s="43">
        <v>2</v>
      </c>
      <c r="H24" s="52"/>
    </row>
    <row r="25" spans="1:10" x14ac:dyDescent="0.25">
      <c r="C25" s="9" t="s">
        <v>24</v>
      </c>
      <c r="D25" s="9"/>
      <c r="F25" s="43">
        <v>2</v>
      </c>
      <c r="H25" s="52"/>
    </row>
    <row r="26" spans="1:10" x14ac:dyDescent="0.25">
      <c r="C26" t="s">
        <v>25</v>
      </c>
      <c r="F26" s="43">
        <v>1</v>
      </c>
      <c r="H26" s="52"/>
    </row>
    <row r="27" spans="1:10" x14ac:dyDescent="0.25">
      <c r="C27" t="s">
        <v>26</v>
      </c>
      <c r="F27" s="43">
        <v>12</v>
      </c>
      <c r="H27" s="52"/>
      <c r="J27" s="20"/>
    </row>
    <row r="28" spans="1:10" x14ac:dyDescent="0.25">
      <c r="C28" t="s">
        <v>27</v>
      </c>
      <c r="F28" s="43">
        <v>8</v>
      </c>
      <c r="H28" s="52"/>
    </row>
    <row r="30" spans="1:10" x14ac:dyDescent="0.25">
      <c r="C30" t="s">
        <v>28</v>
      </c>
      <c r="F30" s="6" t="s">
        <v>29</v>
      </c>
    </row>
    <row r="32" spans="1:10" x14ac:dyDescent="0.25">
      <c r="B32" s="1" t="s">
        <v>30</v>
      </c>
    </row>
    <row r="34" spans="3:8" x14ac:dyDescent="0.25">
      <c r="C34" s="1" t="s">
        <v>31</v>
      </c>
    </row>
    <row r="35" spans="3:8" x14ac:dyDescent="0.25">
      <c r="C35" t="s">
        <v>32</v>
      </c>
      <c r="D35" t="s">
        <v>33</v>
      </c>
      <c r="F35" s="43">
        <v>1.5</v>
      </c>
      <c r="H35" s="52"/>
    </row>
    <row r="36" spans="3:8" x14ac:dyDescent="0.25">
      <c r="C36" t="s">
        <v>31</v>
      </c>
      <c r="D36" t="s">
        <v>34</v>
      </c>
      <c r="F36" s="43">
        <v>2</v>
      </c>
      <c r="H36" s="52"/>
    </row>
    <row r="37" spans="3:8" x14ac:dyDescent="0.25">
      <c r="C37" t="s">
        <v>31</v>
      </c>
      <c r="D37" t="s">
        <v>33</v>
      </c>
      <c r="F37" s="43">
        <v>1.5</v>
      </c>
      <c r="H37" s="52"/>
    </row>
    <row r="38" spans="3:8" x14ac:dyDescent="0.25">
      <c r="H38" s="52"/>
    </row>
    <row r="39" spans="3:8" x14ac:dyDescent="0.25">
      <c r="C39" s="1" t="s">
        <v>35</v>
      </c>
      <c r="H39" s="52"/>
    </row>
    <row r="40" spans="3:8" x14ac:dyDescent="0.25">
      <c r="C40" t="s">
        <v>36</v>
      </c>
      <c r="D40" t="s">
        <v>34</v>
      </c>
      <c r="F40" s="43">
        <v>3</v>
      </c>
      <c r="H40" s="53"/>
    </row>
    <row r="41" spans="3:8" x14ac:dyDescent="0.25">
      <c r="C41" t="s">
        <v>37</v>
      </c>
      <c r="D41" t="s">
        <v>33</v>
      </c>
      <c r="F41" s="43">
        <v>3</v>
      </c>
      <c r="H41" s="53"/>
    </row>
    <row r="42" spans="3:8" x14ac:dyDescent="0.25">
      <c r="C42" t="s">
        <v>143</v>
      </c>
      <c r="D42" t="s">
        <v>39</v>
      </c>
      <c r="F42" s="43">
        <v>4</v>
      </c>
      <c r="H42" s="53"/>
    </row>
    <row r="43" spans="3:8" x14ac:dyDescent="0.25">
      <c r="C43" t="s">
        <v>40</v>
      </c>
      <c r="D43" t="s">
        <v>33</v>
      </c>
      <c r="F43" s="43">
        <v>2.5</v>
      </c>
      <c r="H43" s="52"/>
    </row>
    <row r="44" spans="3:8" x14ac:dyDescent="0.25">
      <c r="C44" t="s">
        <v>41</v>
      </c>
      <c r="D44" t="s">
        <v>33</v>
      </c>
      <c r="F44" s="43">
        <v>3</v>
      </c>
      <c r="H44" s="52"/>
    </row>
    <row r="45" spans="3:8" x14ac:dyDescent="0.25">
      <c r="H45" s="52"/>
    </row>
    <row r="46" spans="3:8" x14ac:dyDescent="0.25">
      <c r="C46" s="1" t="s">
        <v>42</v>
      </c>
      <c r="H46" s="52"/>
    </row>
    <row r="47" spans="3:8" x14ac:dyDescent="0.25">
      <c r="C47" t="s">
        <v>43</v>
      </c>
      <c r="F47" s="43">
        <v>9.5</v>
      </c>
      <c r="H47" s="53"/>
    </row>
    <row r="48" spans="3:8" x14ac:dyDescent="0.25">
      <c r="C48" t="s">
        <v>44</v>
      </c>
      <c r="F48" s="43">
        <v>9.5</v>
      </c>
      <c r="H48" s="53"/>
    </row>
    <row r="49" spans="2:8" x14ac:dyDescent="0.25">
      <c r="C49" t="s">
        <v>45</v>
      </c>
      <c r="F49" s="43">
        <v>9.5</v>
      </c>
      <c r="H49" s="53"/>
    </row>
    <row r="50" spans="2:8" x14ac:dyDescent="0.25">
      <c r="H50" s="51"/>
    </row>
    <row r="51" spans="2:8" x14ac:dyDescent="0.25">
      <c r="B51" s="1" t="s">
        <v>46</v>
      </c>
      <c r="H51" s="51"/>
    </row>
    <row r="52" spans="2:8" x14ac:dyDescent="0.25">
      <c r="C52" t="s">
        <v>47</v>
      </c>
      <c r="F52" s="43">
        <v>5</v>
      </c>
      <c r="H52" s="54"/>
    </row>
    <row r="53" spans="2:8" x14ac:dyDescent="0.25">
      <c r="C53" t="s">
        <v>48</v>
      </c>
      <c r="F53" s="43">
        <v>9</v>
      </c>
      <c r="H53" s="54"/>
    </row>
    <row r="54" spans="2:8" hidden="1" x14ac:dyDescent="0.25">
      <c r="C54" t="s">
        <v>49</v>
      </c>
      <c r="F54" s="43">
        <v>14.7</v>
      </c>
      <c r="H54" s="52"/>
    </row>
    <row r="55" spans="2:8" x14ac:dyDescent="0.25">
      <c r="C55" t="s">
        <v>50</v>
      </c>
      <c r="F55" s="43">
        <v>1.5</v>
      </c>
      <c r="H55" s="52"/>
    </row>
    <row r="56" spans="2:8" x14ac:dyDescent="0.25">
      <c r="C56" t="s">
        <v>51</v>
      </c>
      <c r="F56" s="43">
        <v>1.5</v>
      </c>
      <c r="H56" s="52"/>
    </row>
    <row r="57" spans="2:8" x14ac:dyDescent="0.25">
      <c r="C57" t="s">
        <v>52</v>
      </c>
      <c r="F57" s="7">
        <v>5</v>
      </c>
      <c r="H57" s="52"/>
    </row>
    <row r="58" spans="2:8" x14ac:dyDescent="0.25">
      <c r="C58" t="s">
        <v>53</v>
      </c>
      <c r="F58" s="43">
        <v>1.5</v>
      </c>
      <c r="H58" s="52"/>
    </row>
    <row r="59" spans="2:8" x14ac:dyDescent="0.25">
      <c r="H59" s="51"/>
    </row>
    <row r="60" spans="2:8" x14ac:dyDescent="0.25">
      <c r="B60" s="1" t="s">
        <v>54</v>
      </c>
      <c r="H60" s="51"/>
    </row>
    <row r="61" spans="2:8" x14ac:dyDescent="0.25">
      <c r="H61" s="51"/>
    </row>
    <row r="62" spans="2:8" x14ac:dyDescent="0.25">
      <c r="C62" t="s">
        <v>55</v>
      </c>
      <c r="D62" t="s">
        <v>56</v>
      </c>
      <c r="F62" s="43">
        <v>75</v>
      </c>
      <c r="H62" s="55"/>
    </row>
    <row r="63" spans="2:8" x14ac:dyDescent="0.25">
      <c r="C63" t="s">
        <v>57</v>
      </c>
      <c r="D63" t="s">
        <v>56</v>
      </c>
      <c r="F63" s="43">
        <v>30</v>
      </c>
      <c r="H63" s="55"/>
    </row>
    <row r="64" spans="2:8" x14ac:dyDescent="0.25">
      <c r="C64" t="s">
        <v>58</v>
      </c>
      <c r="D64" t="s">
        <v>59</v>
      </c>
      <c r="F64" s="43">
        <v>300</v>
      </c>
      <c r="H64" s="55"/>
    </row>
    <row r="65" spans="3:9" x14ac:dyDescent="0.25">
      <c r="C65" t="s">
        <v>60</v>
      </c>
      <c r="D65" t="s">
        <v>59</v>
      </c>
      <c r="F65" s="43">
        <v>120</v>
      </c>
      <c r="H65" s="55"/>
    </row>
    <row r="66" spans="3:9" x14ac:dyDescent="0.25">
      <c r="C66" t="s">
        <v>61</v>
      </c>
      <c r="D66" t="s">
        <v>56</v>
      </c>
      <c r="F66" s="43">
        <v>8</v>
      </c>
      <c r="H66" s="56"/>
      <c r="I66" s="49"/>
    </row>
    <row r="67" spans="3:9" x14ac:dyDescent="0.25">
      <c r="C67" t="s">
        <v>62</v>
      </c>
      <c r="D67" t="s">
        <v>56</v>
      </c>
      <c r="F67" s="43">
        <v>20</v>
      </c>
      <c r="H67" s="56"/>
      <c r="I67" s="49"/>
    </row>
    <row r="68" spans="3:9" x14ac:dyDescent="0.25">
      <c r="C68" t="s">
        <v>63</v>
      </c>
      <c r="D68" t="s">
        <v>56</v>
      </c>
      <c r="F68" s="43">
        <v>16</v>
      </c>
      <c r="H68" s="56"/>
      <c r="I68" s="49"/>
    </row>
    <row r="69" spans="3:9" x14ac:dyDescent="0.25">
      <c r="H69" s="51"/>
    </row>
    <row r="70" spans="3:9" x14ac:dyDescent="0.25">
      <c r="H70" s="51"/>
    </row>
    <row r="71" spans="3:9" x14ac:dyDescent="0.25">
      <c r="H71" s="51"/>
    </row>
    <row r="72" spans="3:9" x14ac:dyDescent="0.25">
      <c r="F72" s="50"/>
      <c r="H72" s="51"/>
    </row>
    <row r="73" spans="3:9" x14ac:dyDescent="0.25">
      <c r="F73" s="50"/>
      <c r="H73" s="51"/>
    </row>
    <row r="74" spans="3:9" x14ac:dyDescent="0.25">
      <c r="H74" s="51"/>
    </row>
    <row r="75" spans="3:9" x14ac:dyDescent="0.25">
      <c r="H75" s="51"/>
    </row>
    <row r="76" spans="3:9" x14ac:dyDescent="0.25">
      <c r="H76" s="51"/>
    </row>
    <row r="77" spans="3:9" x14ac:dyDescent="0.25">
      <c r="H77" s="51"/>
    </row>
    <row r="78" spans="3:9" x14ac:dyDescent="0.25">
      <c r="F78" s="46"/>
    </row>
  </sheetData>
  <mergeCells count="1">
    <mergeCell ref="C8:D9"/>
  </mergeCells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8600A-5D14-4077-A932-BAE14A815A68}">
  <dimension ref="A1:O78"/>
  <sheetViews>
    <sheetView workbookViewId="0">
      <selection activeCell="C16" sqref="C16"/>
    </sheetView>
  </sheetViews>
  <sheetFormatPr defaultRowHeight="15" x14ac:dyDescent="0.25"/>
  <cols>
    <col min="1" max="1" width="4.42578125" style="1" customWidth="1"/>
    <col min="2" max="2" width="4.5703125" style="1" customWidth="1"/>
    <col min="3" max="3" width="46.28515625" customWidth="1"/>
    <col min="4" max="4" width="11" customWidth="1"/>
    <col min="5" max="5" width="4.5703125" customWidth="1"/>
    <col min="6" max="6" width="17.42578125" bestFit="1" customWidth="1"/>
    <col min="8" max="8" width="10" bestFit="1" customWidth="1"/>
    <col min="10" max="10" width="4.42578125" style="1" customWidth="1"/>
    <col min="11" max="11" width="4.5703125" style="1" customWidth="1"/>
    <col min="12" max="12" width="28" customWidth="1"/>
    <col min="13" max="13" width="11" customWidth="1"/>
    <col min="14" max="14" width="4.5703125" customWidth="1"/>
    <col min="15" max="15" width="11.85546875" customWidth="1"/>
  </cols>
  <sheetData>
    <row r="1" spans="1:15" ht="23.25" x14ac:dyDescent="0.35">
      <c r="A1" s="2" t="s">
        <v>0</v>
      </c>
      <c r="F1" s="1" t="s">
        <v>1</v>
      </c>
      <c r="J1" s="2" t="s">
        <v>67</v>
      </c>
      <c r="O1" s="1" t="s">
        <v>68</v>
      </c>
    </row>
    <row r="2" spans="1:15" x14ac:dyDescent="0.25">
      <c r="F2" s="3" t="s">
        <v>2</v>
      </c>
      <c r="H2" s="47">
        <f>+'cpi 24 en bron kapper 24'!U53</f>
        <v>1.0335000000000001</v>
      </c>
      <c r="O2" s="3" t="s">
        <v>2</v>
      </c>
    </row>
    <row r="3" spans="1:15" ht="18.75" x14ac:dyDescent="0.3">
      <c r="A3" s="4" t="s">
        <v>3</v>
      </c>
      <c r="F3" s="3" t="s">
        <v>4</v>
      </c>
      <c r="H3" t="s">
        <v>69</v>
      </c>
      <c r="J3" s="4" t="s">
        <v>70</v>
      </c>
      <c r="O3" s="3" t="s">
        <v>71</v>
      </c>
    </row>
    <row r="4" spans="1:15" x14ac:dyDescent="0.25">
      <c r="F4" s="5"/>
      <c r="H4" t="s">
        <v>72</v>
      </c>
      <c r="O4" s="5"/>
    </row>
    <row r="5" spans="1:15" x14ac:dyDescent="0.25">
      <c r="A5" s="1" t="s">
        <v>5</v>
      </c>
      <c r="F5" s="5"/>
      <c r="J5" s="1" t="s">
        <v>5</v>
      </c>
      <c r="O5" s="5"/>
    </row>
    <row r="6" spans="1:15" x14ac:dyDescent="0.25">
      <c r="F6" s="5"/>
      <c r="O6" s="5"/>
    </row>
    <row r="7" spans="1:15" x14ac:dyDescent="0.25">
      <c r="B7" s="1" t="s">
        <v>6</v>
      </c>
      <c r="F7" s="5"/>
      <c r="K7" s="1" t="s">
        <v>6</v>
      </c>
      <c r="O7" s="5"/>
    </row>
    <row r="8" spans="1:15" x14ac:dyDescent="0.25">
      <c r="C8" s="57" t="s">
        <v>7</v>
      </c>
      <c r="D8" s="57"/>
      <c r="F8" s="19"/>
      <c r="L8" s="57" t="s">
        <v>7</v>
      </c>
      <c r="M8" s="57"/>
      <c r="O8" s="5">
        <v>113.44</v>
      </c>
    </row>
    <row r="9" spans="1:15" x14ac:dyDescent="0.25">
      <c r="C9" s="57"/>
      <c r="D9" s="57"/>
      <c r="F9" s="19"/>
      <c r="L9" s="9"/>
      <c r="M9" s="9"/>
      <c r="O9" s="5"/>
    </row>
    <row r="10" spans="1:15" x14ac:dyDescent="0.25">
      <c r="B10"/>
      <c r="C10" t="s">
        <v>8</v>
      </c>
      <c r="D10" s="9"/>
      <c r="F10" s="16">
        <v>87.13000000000001</v>
      </c>
      <c r="L10" s="9"/>
      <c r="M10" s="9"/>
      <c r="O10" s="5"/>
    </row>
    <row r="11" spans="1:15" x14ac:dyDescent="0.25">
      <c r="B11"/>
      <c r="C11" t="s">
        <v>9</v>
      </c>
      <c r="D11" s="9"/>
      <c r="F11" s="16">
        <v>189.23000000000002</v>
      </c>
      <c r="L11" s="9"/>
      <c r="M11" s="9"/>
      <c r="O11" s="5"/>
    </row>
    <row r="12" spans="1:15" x14ac:dyDescent="0.25">
      <c r="B12"/>
      <c r="C12" t="s">
        <v>10</v>
      </c>
      <c r="D12" s="9"/>
      <c r="F12" s="16">
        <v>170.44000000000003</v>
      </c>
      <c r="L12" s="9"/>
      <c r="M12" s="9"/>
      <c r="O12" s="5"/>
    </row>
    <row r="13" spans="1:15" x14ac:dyDescent="0.25">
      <c r="B13"/>
      <c r="C13" t="s">
        <v>11</v>
      </c>
      <c r="D13" s="9"/>
      <c r="F13" s="16">
        <v>231.68999999999997</v>
      </c>
      <c r="L13" s="9"/>
      <c r="M13" s="9"/>
      <c r="O13" s="5"/>
    </row>
    <row r="14" spans="1:15" x14ac:dyDescent="0.25">
      <c r="B14"/>
      <c r="C14" t="s">
        <v>12</v>
      </c>
      <c r="D14" s="9"/>
      <c r="F14" s="16">
        <v>314.44999999999993</v>
      </c>
      <c r="L14" s="9"/>
      <c r="M14" s="9"/>
      <c r="O14" s="5"/>
    </row>
    <row r="15" spans="1:15" x14ac:dyDescent="0.25">
      <c r="B15"/>
      <c r="C15" t="s">
        <v>13</v>
      </c>
      <c r="F15" s="16">
        <v>375.82000000000005</v>
      </c>
      <c r="O15" s="5"/>
    </row>
    <row r="16" spans="1:15" x14ac:dyDescent="0.25">
      <c r="B16" s="18"/>
      <c r="F16" s="5"/>
      <c r="O16" s="5"/>
    </row>
    <row r="17" spans="1:15" x14ac:dyDescent="0.25">
      <c r="B17" s="1" t="s">
        <v>14</v>
      </c>
      <c r="F17" s="5"/>
      <c r="K17" s="1" t="s">
        <v>14</v>
      </c>
      <c r="O17" s="5"/>
    </row>
    <row r="18" spans="1:15" x14ac:dyDescent="0.25">
      <c r="C18" t="s">
        <v>15</v>
      </c>
      <c r="F18" s="16">
        <f t="shared" ref="F18:F22" si="0">ROUND(+O18*$H$2/100,1)</f>
        <v>0.7</v>
      </c>
      <c r="L18" t="s">
        <v>15</v>
      </c>
      <c r="O18" s="7">
        <v>65.3</v>
      </c>
    </row>
    <row r="19" spans="1:15" x14ac:dyDescent="0.25">
      <c r="C19" t="s">
        <v>16</v>
      </c>
      <c r="F19" s="16">
        <f t="shared" si="0"/>
        <v>1</v>
      </c>
      <c r="L19" t="s">
        <v>16</v>
      </c>
      <c r="O19" s="7">
        <v>95.3</v>
      </c>
    </row>
    <row r="20" spans="1:15" x14ac:dyDescent="0.25">
      <c r="C20" t="s">
        <v>17</v>
      </c>
      <c r="F20" s="16">
        <f t="shared" si="0"/>
        <v>1.1000000000000001</v>
      </c>
      <c r="L20" t="s">
        <v>17</v>
      </c>
      <c r="O20" s="7">
        <v>105.7</v>
      </c>
    </row>
    <row r="21" spans="1:15" x14ac:dyDescent="0.25">
      <c r="C21" t="s">
        <v>18</v>
      </c>
      <c r="F21" s="16">
        <f t="shared" si="0"/>
        <v>0.5</v>
      </c>
      <c r="L21" t="s">
        <v>18</v>
      </c>
      <c r="O21" s="7">
        <v>44.5</v>
      </c>
    </row>
    <row r="22" spans="1:15" x14ac:dyDescent="0.25">
      <c r="C22" t="s">
        <v>19</v>
      </c>
      <c r="F22" s="16">
        <f t="shared" si="0"/>
        <v>0.8</v>
      </c>
      <c r="L22" t="s">
        <v>19</v>
      </c>
      <c r="O22" s="7">
        <v>78.7</v>
      </c>
    </row>
    <row r="24" spans="1:15" x14ac:dyDescent="0.25">
      <c r="A24" s="1" t="s">
        <v>20</v>
      </c>
      <c r="F24" s="8"/>
      <c r="J24" s="1" t="s">
        <v>20</v>
      </c>
      <c r="O24" s="8"/>
    </row>
    <row r="25" spans="1:15" hidden="1" x14ac:dyDescent="0.25">
      <c r="F25" s="3" t="s">
        <v>2</v>
      </c>
      <c r="O25" s="3" t="s">
        <v>2</v>
      </c>
    </row>
    <row r="26" spans="1:15" hidden="1" x14ac:dyDescent="0.25">
      <c r="F26" s="3" t="s">
        <v>71</v>
      </c>
      <c r="O26" s="3" t="s">
        <v>71</v>
      </c>
    </row>
    <row r="27" spans="1:15" x14ac:dyDescent="0.25">
      <c r="B27" s="1" t="s">
        <v>21</v>
      </c>
      <c r="K27" s="1" t="s">
        <v>21</v>
      </c>
    </row>
    <row r="28" spans="1:15" x14ac:dyDescent="0.25">
      <c r="C28" t="s">
        <v>22</v>
      </c>
      <c r="F28" s="16">
        <f t="shared" ref="F28:F33" si="1">ROUND(+O28*$H$2/100,1)</f>
        <v>0</v>
      </c>
      <c r="L28" t="s">
        <v>22</v>
      </c>
      <c r="O28" s="7">
        <v>1.5</v>
      </c>
    </row>
    <row r="29" spans="1:15" x14ac:dyDescent="0.25">
      <c r="C29" t="s">
        <v>23</v>
      </c>
      <c r="F29" s="16">
        <f t="shared" si="1"/>
        <v>0</v>
      </c>
      <c r="L29" t="s">
        <v>23</v>
      </c>
      <c r="O29" s="7">
        <v>1.8</v>
      </c>
    </row>
    <row r="30" spans="1:15" x14ac:dyDescent="0.25">
      <c r="C30" s="9" t="s">
        <v>24</v>
      </c>
      <c r="D30" s="9"/>
      <c r="F30" s="16">
        <f t="shared" si="1"/>
        <v>0</v>
      </c>
      <c r="L30" s="57" t="s">
        <v>24</v>
      </c>
      <c r="M30" s="57"/>
      <c r="O30" s="7">
        <v>1.8</v>
      </c>
    </row>
    <row r="31" spans="1:15" x14ac:dyDescent="0.25">
      <c r="C31" t="s">
        <v>25</v>
      </c>
      <c r="F31" s="16">
        <f t="shared" si="1"/>
        <v>0</v>
      </c>
      <c r="L31" t="s">
        <v>25</v>
      </c>
      <c r="O31" s="7">
        <v>1.1000000000000001</v>
      </c>
    </row>
    <row r="32" spans="1:15" x14ac:dyDescent="0.25">
      <c r="C32" t="s">
        <v>26</v>
      </c>
      <c r="F32" s="16">
        <f t="shared" si="1"/>
        <v>0.1</v>
      </c>
      <c r="L32" t="s">
        <v>26</v>
      </c>
      <c r="O32" s="7">
        <v>11.4</v>
      </c>
    </row>
    <row r="33" spans="2:15" x14ac:dyDescent="0.25">
      <c r="C33" t="s">
        <v>27</v>
      </c>
      <c r="F33" s="16">
        <f t="shared" si="1"/>
        <v>0.1</v>
      </c>
      <c r="L33" t="s">
        <v>27</v>
      </c>
      <c r="O33" s="7">
        <v>9.1</v>
      </c>
    </row>
    <row r="34" spans="2:15" x14ac:dyDescent="0.25">
      <c r="F34" s="6"/>
      <c r="O34" s="6"/>
    </row>
    <row r="35" spans="2:15" x14ac:dyDescent="0.25">
      <c r="C35" t="s">
        <v>28</v>
      </c>
      <c r="F35" s="6" t="s">
        <v>29</v>
      </c>
      <c r="L35" t="s">
        <v>28</v>
      </c>
      <c r="O35" s="6" t="s">
        <v>29</v>
      </c>
    </row>
    <row r="36" spans="2:15" x14ac:dyDescent="0.25">
      <c r="F36" s="6"/>
      <c r="O36" s="6"/>
    </row>
    <row r="37" spans="2:15" x14ac:dyDescent="0.25">
      <c r="B37" s="1" t="s">
        <v>30</v>
      </c>
      <c r="F37" s="6"/>
      <c r="K37" s="1" t="s">
        <v>30</v>
      </c>
      <c r="O37" s="6"/>
    </row>
    <row r="38" spans="2:15" x14ac:dyDescent="0.25">
      <c r="F38" s="6"/>
      <c r="O38" s="6"/>
    </row>
    <row r="39" spans="2:15" x14ac:dyDescent="0.25">
      <c r="C39" s="1" t="s">
        <v>31</v>
      </c>
      <c r="F39" s="6"/>
      <c r="L39" s="1" t="s">
        <v>31</v>
      </c>
      <c r="O39" s="6"/>
    </row>
    <row r="40" spans="2:15" x14ac:dyDescent="0.25">
      <c r="C40" t="s">
        <v>32</v>
      </c>
      <c r="D40" t="s">
        <v>33</v>
      </c>
      <c r="F40" s="16">
        <f t="shared" ref="F40:F42" si="2">ROUND(+O40*$H$2/100,1)</f>
        <v>0</v>
      </c>
      <c r="L40" t="s">
        <v>32</v>
      </c>
      <c r="M40" t="s">
        <v>33</v>
      </c>
      <c r="O40" s="7">
        <v>1.5</v>
      </c>
    </row>
    <row r="41" spans="2:15" x14ac:dyDescent="0.25">
      <c r="C41" t="s">
        <v>31</v>
      </c>
      <c r="D41" t="s">
        <v>34</v>
      </c>
      <c r="F41" s="16">
        <f t="shared" si="2"/>
        <v>0</v>
      </c>
      <c r="L41" t="s">
        <v>31</v>
      </c>
      <c r="M41" t="s">
        <v>34</v>
      </c>
      <c r="O41" s="7">
        <v>1.8</v>
      </c>
    </row>
    <row r="42" spans="2:15" x14ac:dyDescent="0.25">
      <c r="C42" t="s">
        <v>31</v>
      </c>
      <c r="D42" t="s">
        <v>33</v>
      </c>
      <c r="F42" s="16">
        <f t="shared" si="2"/>
        <v>0</v>
      </c>
      <c r="L42" t="s">
        <v>31</v>
      </c>
      <c r="M42" t="s">
        <v>33</v>
      </c>
      <c r="O42" s="7">
        <v>1.5</v>
      </c>
    </row>
    <row r="43" spans="2:15" x14ac:dyDescent="0.25">
      <c r="F43" s="6"/>
      <c r="O43" s="6"/>
    </row>
    <row r="44" spans="2:15" x14ac:dyDescent="0.25">
      <c r="C44" s="1" t="s">
        <v>35</v>
      </c>
      <c r="F44" s="6"/>
      <c r="L44" s="1" t="s">
        <v>35</v>
      </c>
      <c r="O44" s="6"/>
    </row>
    <row r="45" spans="2:15" x14ac:dyDescent="0.25">
      <c r="C45" t="s">
        <v>36</v>
      </c>
      <c r="D45" t="s">
        <v>34</v>
      </c>
      <c r="F45" s="16">
        <f t="shared" ref="F45:F49" si="3">ROUND(+O45*$H$2/100,1)</f>
        <v>0</v>
      </c>
      <c r="L45" t="s">
        <v>36</v>
      </c>
      <c r="M45" t="s">
        <v>34</v>
      </c>
      <c r="O45" s="7">
        <v>2.2999999999999998</v>
      </c>
    </row>
    <row r="46" spans="2:15" x14ac:dyDescent="0.25">
      <c r="C46" t="s">
        <v>37</v>
      </c>
      <c r="D46" t="s">
        <v>33</v>
      </c>
      <c r="F46" s="16">
        <f t="shared" si="3"/>
        <v>0</v>
      </c>
      <c r="L46" t="s">
        <v>37</v>
      </c>
      <c r="M46" t="s">
        <v>33</v>
      </c>
      <c r="O46" s="7">
        <v>2.2999999999999998</v>
      </c>
    </row>
    <row r="47" spans="2:15" x14ac:dyDescent="0.25">
      <c r="C47" t="s">
        <v>38</v>
      </c>
      <c r="D47" t="s">
        <v>39</v>
      </c>
      <c r="F47" s="16">
        <f t="shared" si="3"/>
        <v>0</v>
      </c>
      <c r="L47" t="s">
        <v>38</v>
      </c>
      <c r="M47" t="s">
        <v>39</v>
      </c>
      <c r="O47" s="7">
        <v>3.4</v>
      </c>
    </row>
    <row r="48" spans="2:15" x14ac:dyDescent="0.25">
      <c r="C48" t="s">
        <v>40</v>
      </c>
      <c r="D48" t="s">
        <v>33</v>
      </c>
      <c r="F48" s="16">
        <f t="shared" si="3"/>
        <v>0</v>
      </c>
      <c r="L48" t="s">
        <v>40</v>
      </c>
      <c r="M48" t="s">
        <v>33</v>
      </c>
      <c r="O48" s="7">
        <v>2.2999999999999998</v>
      </c>
    </row>
    <row r="49" spans="2:15" x14ac:dyDescent="0.25">
      <c r="C49" t="s">
        <v>41</v>
      </c>
      <c r="D49" t="s">
        <v>33</v>
      </c>
      <c r="F49" s="16">
        <f t="shared" si="3"/>
        <v>0</v>
      </c>
      <c r="L49" t="s">
        <v>41</v>
      </c>
      <c r="M49" t="s">
        <v>33</v>
      </c>
      <c r="O49" s="7">
        <v>2.6</v>
      </c>
    </row>
    <row r="50" spans="2:15" x14ac:dyDescent="0.25">
      <c r="F50" s="6"/>
      <c r="O50" s="6"/>
    </row>
    <row r="51" spans="2:15" x14ac:dyDescent="0.25">
      <c r="C51" s="1" t="s">
        <v>42</v>
      </c>
      <c r="F51" s="6"/>
      <c r="L51" s="1" t="s">
        <v>42</v>
      </c>
      <c r="O51" s="6"/>
    </row>
    <row r="52" spans="2:15" x14ac:dyDescent="0.25">
      <c r="C52" t="s">
        <v>43</v>
      </c>
      <c r="F52" s="16"/>
      <c r="L52" t="s">
        <v>43</v>
      </c>
      <c r="O52" s="7">
        <v>8.5</v>
      </c>
    </row>
    <row r="53" spans="2:15" x14ac:dyDescent="0.25">
      <c r="C53" t="s">
        <v>44</v>
      </c>
      <c r="F53" s="16"/>
      <c r="L53" t="s">
        <v>44</v>
      </c>
      <c r="O53" s="7">
        <v>8.5</v>
      </c>
    </row>
    <row r="54" spans="2:15" x14ac:dyDescent="0.25">
      <c r="C54" t="s">
        <v>45</v>
      </c>
      <c r="F54" s="16"/>
      <c r="L54" t="s">
        <v>45</v>
      </c>
      <c r="O54" s="7">
        <v>8.5</v>
      </c>
    </row>
    <row r="55" spans="2:15" x14ac:dyDescent="0.25">
      <c r="F55" s="5"/>
      <c r="O55" s="5"/>
    </row>
    <row r="56" spans="2:15" x14ac:dyDescent="0.25">
      <c r="B56" s="1" t="s">
        <v>46</v>
      </c>
      <c r="F56" s="5"/>
      <c r="K56" s="1" t="s">
        <v>46</v>
      </c>
      <c r="O56" s="5"/>
    </row>
    <row r="57" spans="2:15" x14ac:dyDescent="0.25">
      <c r="C57" t="s">
        <v>47</v>
      </c>
      <c r="F57" s="16">
        <f>ROUND(+O57*$H$2,1)</f>
        <v>4.8</v>
      </c>
      <c r="L57" t="s">
        <v>47</v>
      </c>
      <c r="O57" s="7">
        <v>4.5999999999999996</v>
      </c>
    </row>
    <row r="58" spans="2:15" x14ac:dyDescent="0.25">
      <c r="C58" t="s">
        <v>48</v>
      </c>
      <c r="F58" s="16">
        <f>ROUND(+O58*$H$2,1)</f>
        <v>8.8000000000000007</v>
      </c>
      <c r="L58" t="s">
        <v>48</v>
      </c>
      <c r="O58" s="7">
        <v>8.5</v>
      </c>
    </row>
    <row r="59" spans="2:15" hidden="1" x14ac:dyDescent="0.25">
      <c r="C59" t="s">
        <v>49</v>
      </c>
      <c r="F59" s="16">
        <f t="shared" ref="F59" si="4">ROUND(+O59*$H$2/100,1)</f>
        <v>0.1</v>
      </c>
      <c r="L59" t="s">
        <v>49</v>
      </c>
      <c r="O59" s="7">
        <v>14.2</v>
      </c>
    </row>
    <row r="60" spans="2:15" x14ac:dyDescent="0.25">
      <c r="C60" t="s">
        <v>50</v>
      </c>
      <c r="F60" s="16">
        <f>ROUND(+O60*$H$2,1)</f>
        <v>1.6</v>
      </c>
      <c r="L60" t="s">
        <v>50</v>
      </c>
      <c r="O60" s="7">
        <v>1.5</v>
      </c>
    </row>
    <row r="61" spans="2:15" x14ac:dyDescent="0.25">
      <c r="C61" t="s">
        <v>51</v>
      </c>
      <c r="F61" s="16">
        <f>ROUND(+O61*$H$2,1)</f>
        <v>1.6</v>
      </c>
      <c r="L61" t="s">
        <v>51</v>
      </c>
      <c r="O61" s="7">
        <v>1.5</v>
      </c>
    </row>
    <row r="62" spans="2:15" x14ac:dyDescent="0.25">
      <c r="C62" t="s">
        <v>52</v>
      </c>
      <c r="F62" s="21">
        <f>+F57</f>
        <v>4.8</v>
      </c>
      <c r="O62" s="5"/>
    </row>
    <row r="63" spans="2:15" x14ac:dyDescent="0.25">
      <c r="C63" t="s">
        <v>53</v>
      </c>
      <c r="F63" s="16">
        <f>+F61</f>
        <v>1.6</v>
      </c>
      <c r="L63" t="s">
        <v>53</v>
      </c>
      <c r="O63" s="6" t="s">
        <v>29</v>
      </c>
    </row>
    <row r="64" spans="2:15" x14ac:dyDescent="0.25">
      <c r="F64" s="5"/>
      <c r="O64" s="5"/>
    </row>
    <row r="65" spans="2:15" x14ac:dyDescent="0.25">
      <c r="B65" s="1" t="s">
        <v>54</v>
      </c>
      <c r="F65" s="5"/>
      <c r="K65" s="1" t="s">
        <v>54</v>
      </c>
      <c r="O65" s="5"/>
    </row>
    <row r="66" spans="2:15" x14ac:dyDescent="0.25">
      <c r="F66" s="5"/>
      <c r="O66" s="5"/>
    </row>
    <row r="67" spans="2:15" x14ac:dyDescent="0.25">
      <c r="C67" t="s">
        <v>55</v>
      </c>
      <c r="D67" t="s">
        <v>56</v>
      </c>
      <c r="F67" s="16">
        <f>ROUND(+O67*$H$2/100,0)+4</f>
        <v>5</v>
      </c>
      <c r="L67" t="s">
        <v>58</v>
      </c>
      <c r="M67" t="s">
        <v>73</v>
      </c>
      <c r="O67" s="7">
        <v>68.400000000000006</v>
      </c>
    </row>
    <row r="68" spans="2:15" x14ac:dyDescent="0.25">
      <c r="C68" t="s">
        <v>57</v>
      </c>
      <c r="D68" t="s">
        <v>56</v>
      </c>
      <c r="F68" s="16">
        <f>ROUND(+O68*$H$2/100,0)+1</f>
        <v>1</v>
      </c>
      <c r="L68" t="s">
        <v>60</v>
      </c>
      <c r="M68" t="s">
        <v>73</v>
      </c>
      <c r="O68" s="7">
        <v>28.5</v>
      </c>
    </row>
    <row r="69" spans="2:15" x14ac:dyDescent="0.25">
      <c r="C69" t="s">
        <v>58</v>
      </c>
      <c r="D69" t="s">
        <v>59</v>
      </c>
      <c r="F69" s="16">
        <f>+F67*4</f>
        <v>20</v>
      </c>
      <c r="O69" s="20"/>
    </row>
    <row r="70" spans="2:15" x14ac:dyDescent="0.25">
      <c r="C70" t="s">
        <v>60</v>
      </c>
      <c r="D70" t="s">
        <v>59</v>
      </c>
      <c r="F70" s="16">
        <f>+F68*4</f>
        <v>4</v>
      </c>
      <c r="O70" s="20"/>
    </row>
    <row r="71" spans="2:15" x14ac:dyDescent="0.25">
      <c r="C71" t="s">
        <v>61</v>
      </c>
      <c r="D71" t="s">
        <v>56</v>
      </c>
      <c r="F71" s="16">
        <v>7.5</v>
      </c>
    </row>
    <row r="72" spans="2:15" x14ac:dyDescent="0.25">
      <c r="C72" t="s">
        <v>62</v>
      </c>
      <c r="D72" t="s">
        <v>56</v>
      </c>
      <c r="F72" s="16">
        <f>+F71+F58+F60+F61</f>
        <v>19.500000000000004</v>
      </c>
    </row>
    <row r="73" spans="2:15" x14ac:dyDescent="0.25">
      <c r="C73" t="s">
        <v>63</v>
      </c>
      <c r="D73" t="s">
        <v>56</v>
      </c>
      <c r="F73" s="16">
        <f>+F71+F62+F63+F60</f>
        <v>15.5</v>
      </c>
    </row>
    <row r="75" spans="2:15" x14ac:dyDescent="0.25">
      <c r="B75" s="1" t="s">
        <v>64</v>
      </c>
    </row>
    <row r="77" spans="2:15" x14ac:dyDescent="0.25">
      <c r="C77" t="s">
        <v>65</v>
      </c>
      <c r="F77" s="16">
        <f>ROUNDUP(11.15*$H$2/100,1)</f>
        <v>0.2</v>
      </c>
    </row>
    <row r="78" spans="2:15" x14ac:dyDescent="0.25">
      <c r="C78" t="s">
        <v>66</v>
      </c>
      <c r="F78" s="16">
        <f>ROUNDUP(8.55*$H$2/100,1)</f>
        <v>0.1</v>
      </c>
    </row>
  </sheetData>
  <mergeCells count="3">
    <mergeCell ref="L8:M8"/>
    <mergeCell ref="L30:M30"/>
    <mergeCell ref="C8:D9"/>
  </mergeCells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C265D-F26A-4C50-9668-EC96D715E34D}">
  <dimension ref="B20:AH54"/>
  <sheetViews>
    <sheetView workbookViewId="0">
      <selection activeCell="U53" sqref="U53"/>
    </sheetView>
  </sheetViews>
  <sheetFormatPr defaultRowHeight="15" x14ac:dyDescent="0.25"/>
  <cols>
    <col min="19" max="19" width="10" bestFit="1" customWidth="1"/>
  </cols>
  <sheetData>
    <row r="20" spans="30:34" x14ac:dyDescent="0.25">
      <c r="AD20" t="s">
        <v>74</v>
      </c>
    </row>
    <row r="21" spans="30:34" x14ac:dyDescent="0.25">
      <c r="AD21" t="s">
        <v>75</v>
      </c>
    </row>
    <row r="22" spans="30:34" x14ac:dyDescent="0.25">
      <c r="AD22" t="s">
        <v>76</v>
      </c>
      <c r="AE22" t="s">
        <v>77</v>
      </c>
      <c r="AF22" t="s">
        <v>78</v>
      </c>
      <c r="AH22" t="s">
        <v>79</v>
      </c>
    </row>
    <row r="23" spans="30:34" x14ac:dyDescent="0.25">
      <c r="AD23" t="s">
        <v>80</v>
      </c>
      <c r="AE23">
        <v>123.21</v>
      </c>
      <c r="AF23">
        <v>114.53</v>
      </c>
    </row>
    <row r="24" spans="30:34" x14ac:dyDescent="0.25">
      <c r="AD24" t="s">
        <v>81</v>
      </c>
      <c r="AE24">
        <v>124.45</v>
      </c>
      <c r="AF24">
        <v>115.27</v>
      </c>
    </row>
    <row r="25" spans="30:34" x14ac:dyDescent="0.25">
      <c r="AD25" t="s">
        <v>82</v>
      </c>
      <c r="AE25">
        <v>124.72</v>
      </c>
      <c r="AF25">
        <v>119.46</v>
      </c>
    </row>
    <row r="26" spans="30:34" x14ac:dyDescent="0.25">
      <c r="AD26" t="s">
        <v>83</v>
      </c>
      <c r="AE26">
        <v>126.01</v>
      </c>
      <c r="AF26">
        <v>119.81</v>
      </c>
    </row>
    <row r="27" spans="30:34" x14ac:dyDescent="0.25">
      <c r="AD27" t="s">
        <v>84</v>
      </c>
      <c r="AE27">
        <v>126.26</v>
      </c>
      <c r="AF27">
        <v>119.05</v>
      </c>
    </row>
    <row r="28" spans="30:34" x14ac:dyDescent="0.25">
      <c r="AD28" t="s">
        <v>85</v>
      </c>
      <c r="AE28">
        <v>125.83</v>
      </c>
      <c r="AF28">
        <v>119.05</v>
      </c>
    </row>
    <row r="29" spans="30:34" x14ac:dyDescent="0.25">
      <c r="AD29" t="s">
        <v>86</v>
      </c>
      <c r="AE29">
        <v>127.13</v>
      </c>
      <c r="AF29">
        <v>121.57</v>
      </c>
    </row>
    <row r="30" spans="30:34" x14ac:dyDescent="0.25">
      <c r="AD30" t="s">
        <v>87</v>
      </c>
      <c r="AE30">
        <v>127.7</v>
      </c>
      <c r="AF30">
        <v>123.95</v>
      </c>
    </row>
    <row r="31" spans="30:34" x14ac:dyDescent="0.25">
      <c r="AD31" t="s">
        <v>88</v>
      </c>
      <c r="AE31">
        <v>127.16</v>
      </c>
      <c r="AF31">
        <v>126.89</v>
      </c>
      <c r="AH31" s="44">
        <v>1.0021</v>
      </c>
    </row>
    <row r="32" spans="30:34" x14ac:dyDescent="0.25">
      <c r="AD32" t="s">
        <v>89</v>
      </c>
      <c r="AF32">
        <v>128.25</v>
      </c>
    </row>
    <row r="33" spans="2:32" x14ac:dyDescent="0.25">
      <c r="AD33" t="s">
        <v>90</v>
      </c>
      <c r="AF33">
        <v>124.35</v>
      </c>
    </row>
    <row r="34" spans="2:32" x14ac:dyDescent="0.25">
      <c r="AD34" t="s">
        <v>91</v>
      </c>
      <c r="AF34">
        <v>124.94</v>
      </c>
    </row>
    <row r="36" spans="2:32" x14ac:dyDescent="0.25">
      <c r="AD36" t="s">
        <v>92</v>
      </c>
      <c r="AE36">
        <v>125.83</v>
      </c>
    </row>
    <row r="37" spans="2:32" x14ac:dyDescent="0.25">
      <c r="AD37" t="s">
        <v>93</v>
      </c>
      <c r="AF37">
        <v>121.43</v>
      </c>
    </row>
    <row r="39" spans="2:32" x14ac:dyDescent="0.25">
      <c r="B39" t="s">
        <v>94</v>
      </c>
      <c r="AD39" t="s">
        <v>95</v>
      </c>
      <c r="AE39" s="45">
        <v>1.036</v>
      </c>
    </row>
    <row r="40" spans="2:32" x14ac:dyDescent="0.25">
      <c r="B40" t="s">
        <v>96</v>
      </c>
      <c r="C40">
        <v>325</v>
      </c>
    </row>
    <row r="41" spans="2:32" x14ac:dyDescent="0.25">
      <c r="B41" t="s">
        <v>97</v>
      </c>
      <c r="C41">
        <v>41</v>
      </c>
    </row>
    <row r="53" spans="17:21" x14ac:dyDescent="0.25">
      <c r="Q53">
        <v>130.31</v>
      </c>
      <c r="S53">
        <f>+Q53/Q54</f>
        <v>1.0334681576651599</v>
      </c>
      <c r="U53">
        <f>ROUND(S53,4)</f>
        <v>1.0335000000000001</v>
      </c>
    </row>
    <row r="54" spans="17:21" x14ac:dyDescent="0.25">
      <c r="Q54">
        <v>126.09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DB361-E3AA-481F-8004-816BFF00FB1F}">
  <dimension ref="A1:E20"/>
  <sheetViews>
    <sheetView workbookViewId="0"/>
  </sheetViews>
  <sheetFormatPr defaultRowHeight="15" x14ac:dyDescent="0.25"/>
  <sheetData>
    <row r="1" spans="1:5" x14ac:dyDescent="0.25">
      <c r="A1" t="s">
        <v>74</v>
      </c>
    </row>
    <row r="2" spans="1:5" x14ac:dyDescent="0.25">
      <c r="A2" t="s">
        <v>75</v>
      </c>
    </row>
    <row r="3" spans="1:5" x14ac:dyDescent="0.25">
      <c r="A3" t="s">
        <v>76</v>
      </c>
      <c r="B3" t="s">
        <v>77</v>
      </c>
      <c r="C3" t="s">
        <v>78</v>
      </c>
      <c r="E3" t="s">
        <v>79</v>
      </c>
    </row>
    <row r="4" spans="1:5" x14ac:dyDescent="0.25">
      <c r="A4" t="s">
        <v>80</v>
      </c>
      <c r="B4">
        <v>123.21</v>
      </c>
      <c r="C4">
        <v>114.53</v>
      </c>
    </row>
    <row r="5" spans="1:5" x14ac:dyDescent="0.25">
      <c r="A5" t="s">
        <v>81</v>
      </c>
      <c r="B5">
        <v>124.45</v>
      </c>
      <c r="C5">
        <v>115.27</v>
      </c>
    </row>
    <row r="6" spans="1:5" x14ac:dyDescent="0.25">
      <c r="A6" t="s">
        <v>82</v>
      </c>
      <c r="B6">
        <v>124.72</v>
      </c>
      <c r="C6">
        <v>119.46</v>
      </c>
    </row>
    <row r="7" spans="1:5" x14ac:dyDescent="0.25">
      <c r="A7" t="s">
        <v>83</v>
      </c>
      <c r="B7">
        <v>126.01</v>
      </c>
      <c r="C7">
        <v>119.81</v>
      </c>
    </row>
    <row r="8" spans="1:5" x14ac:dyDescent="0.25">
      <c r="A8" t="s">
        <v>84</v>
      </c>
      <c r="B8">
        <v>126.26</v>
      </c>
      <c r="C8">
        <v>119.05</v>
      </c>
    </row>
    <row r="9" spans="1:5" x14ac:dyDescent="0.25">
      <c r="A9" t="s">
        <v>85</v>
      </c>
      <c r="B9">
        <v>125.83</v>
      </c>
      <c r="C9">
        <v>119.05</v>
      </c>
    </row>
    <row r="10" spans="1:5" x14ac:dyDescent="0.25">
      <c r="A10" t="s">
        <v>86</v>
      </c>
      <c r="B10">
        <v>127.13</v>
      </c>
      <c r="C10">
        <v>121.57</v>
      </c>
    </row>
    <row r="11" spans="1:5" x14ac:dyDescent="0.25">
      <c r="A11" t="s">
        <v>87</v>
      </c>
      <c r="B11">
        <v>127.7</v>
      </c>
      <c r="C11">
        <v>123.95</v>
      </c>
    </row>
    <row r="12" spans="1:5" x14ac:dyDescent="0.25">
      <c r="A12" t="s">
        <v>88</v>
      </c>
      <c r="B12">
        <v>127.16</v>
      </c>
      <c r="C12">
        <v>126.89</v>
      </c>
      <c r="E12" s="44">
        <v>1.0021</v>
      </c>
    </row>
    <row r="13" spans="1:5" x14ac:dyDescent="0.25">
      <c r="A13" t="s">
        <v>89</v>
      </c>
      <c r="C13">
        <v>128.25</v>
      </c>
    </row>
    <row r="14" spans="1:5" x14ac:dyDescent="0.25">
      <c r="A14" t="s">
        <v>90</v>
      </c>
      <c r="C14">
        <v>124.35</v>
      </c>
    </row>
    <row r="15" spans="1:5" x14ac:dyDescent="0.25">
      <c r="A15" t="s">
        <v>91</v>
      </c>
      <c r="C15">
        <v>124.94</v>
      </c>
    </row>
    <row r="17" spans="1:3" x14ac:dyDescent="0.25">
      <c r="A17" t="s">
        <v>92</v>
      </c>
      <c r="B17">
        <v>125.83</v>
      </c>
    </row>
    <row r="18" spans="1:3" x14ac:dyDescent="0.25">
      <c r="A18" t="s">
        <v>93</v>
      </c>
      <c r="C18">
        <v>121.43</v>
      </c>
    </row>
    <row r="20" spans="1:3" x14ac:dyDescent="0.25">
      <c r="A20" t="s">
        <v>95</v>
      </c>
      <c r="B20" s="45">
        <v>1.036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D0B57-7EC9-481E-8C28-0D55ECF6CC95}">
  <dimension ref="A2:O144"/>
  <sheetViews>
    <sheetView workbookViewId="0">
      <selection activeCell="B55" sqref="B55"/>
    </sheetView>
  </sheetViews>
  <sheetFormatPr defaultRowHeight="15" x14ac:dyDescent="0.25"/>
  <cols>
    <col min="1" max="1" width="20.42578125" bestFit="1" customWidth="1"/>
    <col min="2" max="2" width="31" bestFit="1" customWidth="1"/>
    <col min="3" max="3" width="3.5703125" customWidth="1"/>
    <col min="9" max="9" width="3.5703125" customWidth="1"/>
    <col min="10" max="10" width="12.28515625" bestFit="1" customWidth="1"/>
    <col min="11" max="11" width="32.42578125" bestFit="1" customWidth="1"/>
  </cols>
  <sheetData>
    <row r="2" spans="2:15" x14ac:dyDescent="0.25">
      <c r="B2" s="24"/>
      <c r="C2" s="24"/>
      <c r="I2" s="24"/>
    </row>
    <row r="7" spans="2:15" x14ac:dyDescent="0.25">
      <c r="C7" s="25"/>
      <c r="I7" s="25"/>
    </row>
    <row r="8" spans="2:15" x14ac:dyDescent="0.25">
      <c r="C8" s="25"/>
      <c r="I8" s="25"/>
    </row>
    <row r="9" spans="2:15" x14ac:dyDescent="0.25">
      <c r="C9" s="25"/>
      <c r="I9" s="25"/>
      <c r="J9" s="1"/>
      <c r="K9" s="1"/>
    </row>
    <row r="10" spans="2:15" x14ac:dyDescent="0.25">
      <c r="B10" s="17" t="s">
        <v>98</v>
      </c>
      <c r="C10" s="25"/>
      <c r="D10" s="17" t="s">
        <v>98</v>
      </c>
      <c r="E10" s="17"/>
      <c r="F10" s="17"/>
      <c r="G10" s="17"/>
      <c r="I10" s="25"/>
      <c r="J10" s="26" t="s">
        <v>99</v>
      </c>
      <c r="K10" s="26"/>
      <c r="L10" s="17"/>
      <c r="M10" s="17"/>
      <c r="N10" s="17"/>
      <c r="O10" s="17"/>
    </row>
    <row r="11" spans="2:15" x14ac:dyDescent="0.25">
      <c r="B11" s="17" t="s">
        <v>100</v>
      </c>
      <c r="C11" s="25"/>
      <c r="D11" s="17" t="s">
        <v>101</v>
      </c>
      <c r="E11" s="17"/>
      <c r="F11" s="17"/>
      <c r="G11" s="17"/>
      <c r="I11" s="25"/>
      <c r="J11" s="27" t="s">
        <v>102</v>
      </c>
      <c r="K11" s="17"/>
      <c r="L11" s="17"/>
      <c r="M11" s="17"/>
      <c r="N11" s="17"/>
      <c r="O11" s="17"/>
    </row>
    <row r="12" spans="2:15" x14ac:dyDescent="0.25">
      <c r="B12" s="28" t="s">
        <v>103</v>
      </c>
      <c r="C12" s="29"/>
      <c r="D12" s="30" t="s">
        <v>104</v>
      </c>
      <c r="I12" s="29"/>
      <c r="J12" s="27" t="s">
        <v>105</v>
      </c>
      <c r="K12" s="17"/>
      <c r="L12" s="17"/>
      <c r="M12" s="17"/>
      <c r="N12" s="17"/>
      <c r="O12" s="17"/>
    </row>
    <row r="13" spans="2:15" x14ac:dyDescent="0.25">
      <c r="B13" s="31" t="s">
        <v>106</v>
      </c>
      <c r="C13" s="32"/>
      <c r="D13" s="33" t="s">
        <v>107</v>
      </c>
      <c r="I13" s="32"/>
      <c r="J13" s="27" t="s">
        <v>108</v>
      </c>
      <c r="K13" s="17"/>
      <c r="L13" s="17"/>
      <c r="M13" s="17"/>
      <c r="N13" s="17"/>
    </row>
    <row r="14" spans="2:15" x14ac:dyDescent="0.25">
      <c r="C14" s="25"/>
      <c r="I14" s="25"/>
    </row>
    <row r="15" spans="2:15" x14ac:dyDescent="0.25">
      <c r="B15" s="31" t="s">
        <v>109</v>
      </c>
      <c r="C15" s="32"/>
      <c r="D15" s="34" t="s">
        <v>110</v>
      </c>
      <c r="I15" s="32"/>
    </row>
    <row r="16" spans="2:15" x14ac:dyDescent="0.25">
      <c r="B16" s="35" t="s">
        <v>111</v>
      </c>
      <c r="C16" s="36"/>
      <c r="D16" s="34" t="s">
        <v>112</v>
      </c>
      <c r="I16" s="36"/>
    </row>
    <row r="17" spans="1:14" x14ac:dyDescent="0.25">
      <c r="B17" s="37" t="s">
        <v>113</v>
      </c>
      <c r="C17" s="38"/>
      <c r="D17" s="39" t="s">
        <v>114</v>
      </c>
      <c r="I17" s="38"/>
    </row>
    <row r="18" spans="1:14" x14ac:dyDescent="0.25">
      <c r="C18" s="25"/>
      <c r="I18" s="25"/>
    </row>
    <row r="19" spans="1:14" x14ac:dyDescent="0.25">
      <c r="C19" s="25"/>
      <c r="I19" s="25"/>
    </row>
    <row r="20" spans="1:14" x14ac:dyDescent="0.25">
      <c r="B20" t="s">
        <v>59</v>
      </c>
      <c r="C20" s="25"/>
      <c r="D20" t="s">
        <v>115</v>
      </c>
      <c r="E20" t="s">
        <v>56</v>
      </c>
      <c r="F20" t="s">
        <v>116</v>
      </c>
      <c r="I20" s="25"/>
      <c r="K20" t="s">
        <v>117</v>
      </c>
    </row>
    <row r="21" spans="1:14" x14ac:dyDescent="0.25">
      <c r="A21" t="s">
        <v>118</v>
      </c>
      <c r="B21" s="22">
        <v>255</v>
      </c>
      <c r="C21" s="25"/>
      <c r="D21" t="s">
        <v>119</v>
      </c>
      <c r="E21">
        <v>60</v>
      </c>
      <c r="I21" s="25"/>
    </row>
    <row r="22" spans="1:14" x14ac:dyDescent="0.25">
      <c r="C22" s="25"/>
      <c r="D22">
        <v>100</v>
      </c>
      <c r="E22">
        <v>200</v>
      </c>
      <c r="F22">
        <f>+E22*4</f>
        <v>800</v>
      </c>
      <c r="I22" s="25"/>
      <c r="L22" t="s">
        <v>56</v>
      </c>
      <c r="M22" t="s">
        <v>116</v>
      </c>
    </row>
    <row r="23" spans="1:14" x14ac:dyDescent="0.25">
      <c r="C23" s="25"/>
      <c r="D23">
        <v>75</v>
      </c>
      <c r="E23">
        <v>125</v>
      </c>
      <c r="F23">
        <f>+E23*4</f>
        <v>500</v>
      </c>
      <c r="I23" s="25"/>
      <c r="J23" t="s">
        <v>120</v>
      </c>
      <c r="K23" t="s">
        <v>121</v>
      </c>
      <c r="L23">
        <v>60</v>
      </c>
      <c r="M23">
        <f>+L23*4</f>
        <v>240</v>
      </c>
    </row>
    <row r="24" spans="1:14" x14ac:dyDescent="0.25">
      <c r="C24" s="25"/>
      <c r="D24" s="22">
        <v>25</v>
      </c>
      <c r="E24">
        <v>60</v>
      </c>
      <c r="F24" s="22">
        <f>+E24*4</f>
        <v>240</v>
      </c>
      <c r="I24" s="25"/>
    </row>
    <row r="25" spans="1:14" x14ac:dyDescent="0.25">
      <c r="C25" s="25"/>
      <c r="D25" s="40">
        <v>20</v>
      </c>
      <c r="E25" s="40">
        <v>60</v>
      </c>
      <c r="F25" s="40">
        <f>+E25*4</f>
        <v>240</v>
      </c>
      <c r="I25" s="25"/>
      <c r="J25" s="22" t="s">
        <v>122</v>
      </c>
      <c r="K25" t="s">
        <v>123</v>
      </c>
      <c r="L25">
        <v>68.400000000000006</v>
      </c>
    </row>
    <row r="26" spans="1:14" x14ac:dyDescent="0.25">
      <c r="C26" s="25"/>
      <c r="I26" s="25"/>
      <c r="J26" s="22"/>
      <c r="K26" t="s">
        <v>124</v>
      </c>
      <c r="L26">
        <v>28.5</v>
      </c>
    </row>
    <row r="27" spans="1:14" x14ac:dyDescent="0.25">
      <c r="C27" s="25"/>
      <c r="I27" s="25"/>
    </row>
    <row r="28" spans="1:14" x14ac:dyDescent="0.25">
      <c r="C28" s="25"/>
      <c r="I28" s="25"/>
      <c r="J28" s="22" t="s">
        <v>125</v>
      </c>
      <c r="K28" t="s">
        <v>126</v>
      </c>
      <c r="L28">
        <v>60</v>
      </c>
      <c r="N28" t="s">
        <v>119</v>
      </c>
    </row>
    <row r="29" spans="1:14" x14ac:dyDescent="0.25">
      <c r="C29" s="25"/>
      <c r="I29" s="25"/>
      <c r="J29" s="22" t="s">
        <v>122</v>
      </c>
      <c r="K29" t="s">
        <v>127</v>
      </c>
    </row>
    <row r="30" spans="1:14" x14ac:dyDescent="0.25">
      <c r="A30" t="s">
        <v>128</v>
      </c>
      <c r="B30">
        <v>30</v>
      </c>
      <c r="C30" s="25"/>
      <c r="I30" s="25"/>
      <c r="K30" t="s">
        <v>129</v>
      </c>
      <c r="L30">
        <v>7.5</v>
      </c>
      <c r="M30">
        <v>30</v>
      </c>
    </row>
    <row r="31" spans="1:14" x14ac:dyDescent="0.25">
      <c r="A31" t="s">
        <v>130</v>
      </c>
      <c r="C31" s="25"/>
      <c r="I31" s="25"/>
    </row>
    <row r="32" spans="1:14" x14ac:dyDescent="0.25">
      <c r="C32" s="25"/>
      <c r="I32" s="25"/>
    </row>
    <row r="33" spans="2:9" x14ac:dyDescent="0.25">
      <c r="C33" s="25"/>
      <c r="I33" s="25"/>
    </row>
    <row r="34" spans="2:9" ht="75" x14ac:dyDescent="0.25">
      <c r="B34" s="41" t="s">
        <v>131</v>
      </c>
      <c r="C34" s="42"/>
      <c r="I34" s="42"/>
    </row>
    <row r="35" spans="2:9" x14ac:dyDescent="0.25">
      <c r="C35" s="25"/>
      <c r="I35" s="25"/>
    </row>
    <row r="36" spans="2:9" x14ac:dyDescent="0.25">
      <c r="B36" t="s">
        <v>116</v>
      </c>
      <c r="C36" s="25"/>
      <c r="I36" s="25"/>
    </row>
    <row r="37" spans="2:9" x14ac:dyDescent="0.25">
      <c r="C37" s="25"/>
      <c r="I37" s="25"/>
    </row>
    <row r="38" spans="2:9" x14ac:dyDescent="0.25">
      <c r="C38" s="25"/>
      <c r="I38" s="25"/>
    </row>
    <row r="39" spans="2:9" x14ac:dyDescent="0.25">
      <c r="C39" s="25"/>
      <c r="I39" s="25"/>
    </row>
    <row r="40" spans="2:9" x14ac:dyDescent="0.25">
      <c r="C40" s="25"/>
      <c r="I40" s="25"/>
    </row>
    <row r="41" spans="2:9" x14ac:dyDescent="0.25">
      <c r="C41" s="25"/>
      <c r="I41" s="25"/>
    </row>
    <row r="42" spans="2:9" x14ac:dyDescent="0.25">
      <c r="C42" s="25"/>
      <c r="I42" s="25"/>
    </row>
    <row r="43" spans="2:9" x14ac:dyDescent="0.25">
      <c r="C43" s="25"/>
      <c r="I43" s="25"/>
    </row>
    <row r="44" spans="2:9" x14ac:dyDescent="0.25">
      <c r="C44" s="25"/>
      <c r="I44" s="25"/>
    </row>
    <row r="45" spans="2:9" x14ac:dyDescent="0.25">
      <c r="C45" s="25"/>
      <c r="I45" s="25"/>
    </row>
    <row r="46" spans="2:9" x14ac:dyDescent="0.25">
      <c r="C46" s="25"/>
      <c r="I46" s="25"/>
    </row>
    <row r="47" spans="2:9" x14ac:dyDescent="0.25">
      <c r="C47" s="25"/>
      <c r="I47" s="25"/>
    </row>
    <row r="48" spans="2:9" x14ac:dyDescent="0.25">
      <c r="C48" s="25"/>
      <c r="I48" s="25"/>
    </row>
    <row r="49" spans="3:9" x14ac:dyDescent="0.25">
      <c r="C49" s="25"/>
      <c r="I49" s="25"/>
    </row>
    <row r="50" spans="3:9" x14ac:dyDescent="0.25">
      <c r="C50" s="25"/>
      <c r="I50" s="25"/>
    </row>
    <row r="51" spans="3:9" x14ac:dyDescent="0.25">
      <c r="C51" s="25"/>
      <c r="I51" s="25"/>
    </row>
    <row r="52" spans="3:9" x14ac:dyDescent="0.25">
      <c r="C52" s="25"/>
      <c r="I52" s="25"/>
    </row>
    <row r="53" spans="3:9" x14ac:dyDescent="0.25">
      <c r="C53" s="25"/>
      <c r="I53" s="25"/>
    </row>
    <row r="54" spans="3:9" x14ac:dyDescent="0.25">
      <c r="C54" s="25"/>
      <c r="I54" s="25"/>
    </row>
    <row r="55" spans="3:9" x14ac:dyDescent="0.25">
      <c r="C55" s="25"/>
      <c r="I55" s="25"/>
    </row>
    <row r="56" spans="3:9" x14ac:dyDescent="0.25">
      <c r="C56" s="25"/>
      <c r="I56" s="25"/>
    </row>
    <row r="57" spans="3:9" x14ac:dyDescent="0.25">
      <c r="C57" s="25"/>
      <c r="I57" s="25"/>
    </row>
    <row r="58" spans="3:9" x14ac:dyDescent="0.25">
      <c r="C58" s="25"/>
      <c r="I58" s="25"/>
    </row>
    <row r="59" spans="3:9" x14ac:dyDescent="0.25">
      <c r="C59" s="25"/>
      <c r="I59" s="25"/>
    </row>
    <row r="60" spans="3:9" x14ac:dyDescent="0.25">
      <c r="C60" s="25"/>
      <c r="I60" s="25"/>
    </row>
    <row r="61" spans="3:9" x14ac:dyDescent="0.25">
      <c r="C61" s="25"/>
      <c r="I61" s="25"/>
    </row>
    <row r="62" spans="3:9" x14ac:dyDescent="0.25">
      <c r="C62" s="25"/>
      <c r="I62" s="25"/>
    </row>
    <row r="63" spans="3:9" x14ac:dyDescent="0.25">
      <c r="C63" s="25"/>
      <c r="I63" s="25"/>
    </row>
    <row r="64" spans="3:9" x14ac:dyDescent="0.25">
      <c r="C64" s="25"/>
      <c r="I64" s="25"/>
    </row>
    <row r="65" spans="3:9" x14ac:dyDescent="0.25">
      <c r="C65" s="25"/>
      <c r="I65" s="25"/>
    </row>
    <row r="66" spans="3:9" x14ac:dyDescent="0.25">
      <c r="C66" s="25"/>
      <c r="I66" s="25"/>
    </row>
    <row r="67" spans="3:9" x14ac:dyDescent="0.25">
      <c r="C67" s="25"/>
      <c r="I67" s="25"/>
    </row>
    <row r="68" spans="3:9" x14ac:dyDescent="0.25">
      <c r="C68" s="25"/>
      <c r="I68" s="25"/>
    </row>
    <row r="69" spans="3:9" x14ac:dyDescent="0.25">
      <c r="C69" s="25"/>
      <c r="I69" s="25"/>
    </row>
    <row r="70" spans="3:9" x14ac:dyDescent="0.25">
      <c r="C70" s="25"/>
      <c r="I70" s="25"/>
    </row>
    <row r="71" spans="3:9" x14ac:dyDescent="0.25">
      <c r="C71" s="25"/>
      <c r="I71" s="25"/>
    </row>
    <row r="72" spans="3:9" x14ac:dyDescent="0.25">
      <c r="C72" s="25"/>
      <c r="I72" s="25"/>
    </row>
    <row r="73" spans="3:9" x14ac:dyDescent="0.25">
      <c r="C73" s="25"/>
      <c r="I73" s="25"/>
    </row>
    <row r="74" spans="3:9" x14ac:dyDescent="0.25">
      <c r="C74" s="25"/>
      <c r="I74" s="25"/>
    </row>
    <row r="75" spans="3:9" x14ac:dyDescent="0.25">
      <c r="C75" s="25"/>
      <c r="I75" s="25"/>
    </row>
    <row r="76" spans="3:9" x14ac:dyDescent="0.25">
      <c r="C76" s="25"/>
      <c r="I76" s="25"/>
    </row>
    <row r="77" spans="3:9" x14ac:dyDescent="0.25">
      <c r="C77" s="25"/>
      <c r="I77" s="25"/>
    </row>
    <row r="78" spans="3:9" x14ac:dyDescent="0.25">
      <c r="C78" s="25"/>
      <c r="I78" s="25"/>
    </row>
    <row r="79" spans="3:9" x14ac:dyDescent="0.25">
      <c r="C79" s="25"/>
      <c r="I79" s="25"/>
    </row>
    <row r="80" spans="3:9" x14ac:dyDescent="0.25">
      <c r="C80" s="25"/>
      <c r="I80" s="25"/>
    </row>
    <row r="81" spans="3:9" x14ac:dyDescent="0.25">
      <c r="C81" s="25"/>
      <c r="I81" s="25"/>
    </row>
    <row r="82" spans="3:9" x14ac:dyDescent="0.25">
      <c r="C82" s="25"/>
      <c r="I82" s="25"/>
    </row>
    <row r="83" spans="3:9" x14ac:dyDescent="0.25">
      <c r="C83" s="25"/>
      <c r="I83" s="25"/>
    </row>
    <row r="84" spans="3:9" x14ac:dyDescent="0.25">
      <c r="C84" s="25"/>
      <c r="I84" s="25"/>
    </row>
    <row r="85" spans="3:9" x14ac:dyDescent="0.25">
      <c r="C85" s="25"/>
      <c r="I85" s="25"/>
    </row>
    <row r="86" spans="3:9" x14ac:dyDescent="0.25">
      <c r="C86" s="25"/>
      <c r="I86" s="25"/>
    </row>
    <row r="87" spans="3:9" x14ac:dyDescent="0.25">
      <c r="C87" s="25"/>
      <c r="I87" s="25"/>
    </row>
    <row r="88" spans="3:9" x14ac:dyDescent="0.25">
      <c r="C88" s="25"/>
      <c r="I88" s="25"/>
    </row>
    <row r="89" spans="3:9" x14ac:dyDescent="0.25">
      <c r="C89" s="25"/>
      <c r="I89" s="25"/>
    </row>
    <row r="90" spans="3:9" x14ac:dyDescent="0.25">
      <c r="C90" s="25"/>
      <c r="I90" s="25"/>
    </row>
    <row r="91" spans="3:9" x14ac:dyDescent="0.25">
      <c r="C91" s="25"/>
      <c r="I91" s="25"/>
    </row>
    <row r="92" spans="3:9" x14ac:dyDescent="0.25">
      <c r="C92" s="25"/>
      <c r="I92" s="25"/>
    </row>
    <row r="93" spans="3:9" x14ac:dyDescent="0.25">
      <c r="C93" s="25"/>
      <c r="I93" s="25"/>
    </row>
    <row r="94" spans="3:9" x14ac:dyDescent="0.25">
      <c r="C94" s="25"/>
      <c r="I94" s="25"/>
    </row>
    <row r="95" spans="3:9" x14ac:dyDescent="0.25">
      <c r="C95" s="25"/>
      <c r="I95" s="25"/>
    </row>
    <row r="96" spans="3:9" x14ac:dyDescent="0.25">
      <c r="C96" s="25"/>
      <c r="I96" s="25"/>
    </row>
    <row r="97" spans="3:9" x14ac:dyDescent="0.25">
      <c r="C97" s="25"/>
      <c r="I97" s="25"/>
    </row>
    <row r="98" spans="3:9" x14ac:dyDescent="0.25">
      <c r="C98" s="25"/>
      <c r="I98" s="25"/>
    </row>
    <row r="99" spans="3:9" x14ac:dyDescent="0.25">
      <c r="C99" s="25"/>
      <c r="I99" s="25"/>
    </row>
    <row r="100" spans="3:9" x14ac:dyDescent="0.25">
      <c r="C100" s="25"/>
      <c r="I100" s="25"/>
    </row>
    <row r="101" spans="3:9" x14ac:dyDescent="0.25">
      <c r="C101" s="25"/>
      <c r="I101" s="25"/>
    </row>
    <row r="102" spans="3:9" x14ac:dyDescent="0.25">
      <c r="C102" s="25"/>
      <c r="I102" s="25"/>
    </row>
    <row r="103" spans="3:9" x14ac:dyDescent="0.25">
      <c r="C103" s="25"/>
      <c r="I103" s="25"/>
    </row>
    <row r="104" spans="3:9" x14ac:dyDescent="0.25">
      <c r="C104" s="25"/>
      <c r="I104" s="25"/>
    </row>
    <row r="105" spans="3:9" x14ac:dyDescent="0.25">
      <c r="C105" s="25"/>
      <c r="I105" s="25"/>
    </row>
    <row r="106" spans="3:9" x14ac:dyDescent="0.25">
      <c r="C106" s="25"/>
      <c r="I106" s="25"/>
    </row>
    <row r="107" spans="3:9" x14ac:dyDescent="0.25">
      <c r="C107" s="25"/>
      <c r="I107" s="25"/>
    </row>
    <row r="108" spans="3:9" x14ac:dyDescent="0.25">
      <c r="C108" s="25"/>
      <c r="I108" s="25"/>
    </row>
    <row r="109" spans="3:9" x14ac:dyDescent="0.25">
      <c r="C109" s="25"/>
      <c r="I109" s="25"/>
    </row>
    <row r="110" spans="3:9" x14ac:dyDescent="0.25">
      <c r="C110" s="25"/>
      <c r="I110" s="25"/>
    </row>
    <row r="111" spans="3:9" x14ac:dyDescent="0.25">
      <c r="C111" s="25"/>
      <c r="I111" s="25"/>
    </row>
    <row r="112" spans="3:9" x14ac:dyDescent="0.25">
      <c r="C112" s="25"/>
      <c r="I112" s="25"/>
    </row>
    <row r="113" spans="3:9" x14ac:dyDescent="0.25">
      <c r="C113" s="25"/>
      <c r="I113" s="25"/>
    </row>
    <row r="114" spans="3:9" x14ac:dyDescent="0.25">
      <c r="C114" s="25"/>
      <c r="I114" s="25"/>
    </row>
    <row r="115" spans="3:9" x14ac:dyDescent="0.25">
      <c r="C115" s="25"/>
      <c r="I115" s="25"/>
    </row>
    <row r="116" spans="3:9" x14ac:dyDescent="0.25">
      <c r="C116" s="25"/>
      <c r="I116" s="25"/>
    </row>
    <row r="117" spans="3:9" x14ac:dyDescent="0.25">
      <c r="C117" s="25"/>
      <c r="I117" s="25"/>
    </row>
    <row r="118" spans="3:9" x14ac:dyDescent="0.25">
      <c r="C118" s="25"/>
      <c r="I118" s="25"/>
    </row>
    <row r="119" spans="3:9" x14ac:dyDescent="0.25">
      <c r="C119" s="25"/>
      <c r="I119" s="25"/>
    </row>
    <row r="120" spans="3:9" x14ac:dyDescent="0.25">
      <c r="C120" s="25"/>
      <c r="I120" s="25"/>
    </row>
    <row r="121" spans="3:9" x14ac:dyDescent="0.25">
      <c r="C121" s="25"/>
      <c r="I121" s="25"/>
    </row>
    <row r="122" spans="3:9" x14ac:dyDescent="0.25">
      <c r="C122" s="25"/>
      <c r="I122" s="25"/>
    </row>
    <row r="123" spans="3:9" x14ac:dyDescent="0.25">
      <c r="C123" s="25"/>
      <c r="I123" s="25"/>
    </row>
    <row r="124" spans="3:9" x14ac:dyDescent="0.25">
      <c r="C124" s="25"/>
      <c r="I124" s="25"/>
    </row>
    <row r="125" spans="3:9" x14ac:dyDescent="0.25">
      <c r="C125" s="25"/>
      <c r="I125" s="25"/>
    </row>
    <row r="126" spans="3:9" x14ac:dyDescent="0.25">
      <c r="C126" s="25"/>
      <c r="I126" s="25"/>
    </row>
    <row r="127" spans="3:9" x14ac:dyDescent="0.25">
      <c r="C127" s="25"/>
      <c r="I127" s="25"/>
    </row>
    <row r="128" spans="3:9" x14ac:dyDescent="0.25">
      <c r="C128" s="25"/>
      <c r="I128" s="25"/>
    </row>
    <row r="129" spans="3:9" x14ac:dyDescent="0.25">
      <c r="C129" s="25"/>
      <c r="I129" s="25"/>
    </row>
    <row r="130" spans="3:9" x14ac:dyDescent="0.25">
      <c r="C130" s="25"/>
      <c r="I130" s="25"/>
    </row>
    <row r="131" spans="3:9" x14ac:dyDescent="0.25">
      <c r="C131" s="25"/>
      <c r="I131" s="25"/>
    </row>
    <row r="132" spans="3:9" x14ac:dyDescent="0.25">
      <c r="C132" s="25"/>
      <c r="I132" s="25"/>
    </row>
    <row r="133" spans="3:9" x14ac:dyDescent="0.25">
      <c r="C133" s="25"/>
      <c r="I133" s="25"/>
    </row>
    <row r="134" spans="3:9" x14ac:dyDescent="0.25">
      <c r="C134" s="25"/>
      <c r="I134" s="25"/>
    </row>
    <row r="135" spans="3:9" x14ac:dyDescent="0.25">
      <c r="C135" s="25"/>
      <c r="I135" s="25"/>
    </row>
    <row r="136" spans="3:9" x14ac:dyDescent="0.25">
      <c r="C136" s="25"/>
      <c r="I136" s="25"/>
    </row>
    <row r="137" spans="3:9" x14ac:dyDescent="0.25">
      <c r="C137" s="25"/>
      <c r="I137" s="25"/>
    </row>
    <row r="138" spans="3:9" x14ac:dyDescent="0.25">
      <c r="C138" s="25"/>
      <c r="I138" s="25"/>
    </row>
    <row r="139" spans="3:9" x14ac:dyDescent="0.25">
      <c r="C139" s="25"/>
      <c r="I139" s="25"/>
    </row>
    <row r="140" spans="3:9" x14ac:dyDescent="0.25">
      <c r="C140" s="25"/>
      <c r="I140" s="25"/>
    </row>
    <row r="141" spans="3:9" x14ac:dyDescent="0.25">
      <c r="C141" s="25"/>
      <c r="I141" s="25"/>
    </row>
    <row r="142" spans="3:9" x14ac:dyDescent="0.25">
      <c r="C142" s="25"/>
      <c r="I142" s="25"/>
    </row>
    <row r="143" spans="3:9" x14ac:dyDescent="0.25">
      <c r="C143" s="25"/>
      <c r="I143" s="25"/>
    </row>
    <row r="144" spans="3:9" x14ac:dyDescent="0.25">
      <c r="C144" s="25"/>
      <c r="I144" s="25"/>
    </row>
  </sheetData>
  <hyperlinks>
    <hyperlink ref="B16" r:id="rId1" display="mailto:tvanduijn@alkcare.nl" xr:uid="{0293C819-E809-485B-BDF0-16018F20BE59}"/>
    <hyperlink ref="B17" r:id="rId2" display="http://www.alkcare.nl/" xr:uid="{0C187CE2-6A14-4E21-9F91-2A3A350004E7}"/>
  </hyperlinks>
  <pageMargins left="0.7" right="0.7" top="0.75" bottom="0.75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8817-A54D-4CFE-9736-9196F62FF03A}">
  <sheetPr>
    <pageSetUpPr fitToPage="1"/>
  </sheetPr>
  <dimension ref="A1:M62"/>
  <sheetViews>
    <sheetView topLeftCell="A29" workbookViewId="0">
      <selection activeCell="O28" sqref="O28"/>
    </sheetView>
  </sheetViews>
  <sheetFormatPr defaultRowHeight="15" x14ac:dyDescent="0.25"/>
  <cols>
    <col min="1" max="1" width="4.42578125" style="1" customWidth="1"/>
    <col min="2" max="2" width="4.5703125" style="1" customWidth="1"/>
    <col min="3" max="3" width="28" customWidth="1"/>
    <col min="4" max="4" width="11" customWidth="1"/>
    <col min="5" max="5" width="4.5703125" customWidth="1"/>
    <col min="6" max="6" width="11.85546875" customWidth="1"/>
    <col min="8" max="8" width="12" style="23" bestFit="1" customWidth="1"/>
    <col min="13" max="13" width="12.5703125" bestFit="1" customWidth="1"/>
  </cols>
  <sheetData>
    <row r="1" spans="1:13" ht="24" thickBot="1" x14ac:dyDescent="0.4">
      <c r="A1" s="2" t="s">
        <v>67</v>
      </c>
      <c r="F1" s="1" t="s">
        <v>68</v>
      </c>
    </row>
    <row r="2" spans="1:13" x14ac:dyDescent="0.25">
      <c r="F2" s="3" t="s">
        <v>2</v>
      </c>
      <c r="H2" s="23" t="s">
        <v>132</v>
      </c>
      <c r="I2" s="1"/>
      <c r="M2" s="12" t="s">
        <v>2</v>
      </c>
    </row>
    <row r="3" spans="1:13" ht="19.5" thickBot="1" x14ac:dyDescent="0.35">
      <c r="A3" s="4" t="s">
        <v>70</v>
      </c>
      <c r="F3" s="3" t="s">
        <v>71</v>
      </c>
      <c r="I3" s="1"/>
      <c r="M3" s="13" t="s">
        <v>133</v>
      </c>
    </row>
    <row r="4" spans="1:13" x14ac:dyDescent="0.25">
      <c r="F4" s="5"/>
      <c r="I4" s="1"/>
    </row>
    <row r="5" spans="1:13" x14ac:dyDescent="0.25">
      <c r="A5" s="1" t="s">
        <v>5</v>
      </c>
      <c r="F5" s="5"/>
      <c r="I5" s="1"/>
      <c r="M5" s="5"/>
    </row>
    <row r="6" spans="1:13" x14ac:dyDescent="0.25">
      <c r="F6" s="5"/>
      <c r="I6" s="1"/>
      <c r="M6" s="5"/>
    </row>
    <row r="7" spans="1:13" x14ac:dyDescent="0.25">
      <c r="B7" s="1" t="s">
        <v>6</v>
      </c>
      <c r="F7" s="5"/>
      <c r="I7" s="1" t="s">
        <v>6</v>
      </c>
      <c r="M7" s="5"/>
    </row>
    <row r="8" spans="1:13" ht="28.5" customHeight="1" x14ac:dyDescent="0.25">
      <c r="C8" s="57" t="s">
        <v>7</v>
      </c>
      <c r="D8" s="57"/>
      <c r="F8" s="5">
        <v>113.44</v>
      </c>
      <c r="H8" s="23">
        <f>+F8/M8</f>
        <v>1.0410204643479857</v>
      </c>
      <c r="I8" s="1"/>
      <c r="J8" t="s">
        <v>134</v>
      </c>
      <c r="M8" s="5">
        <v>108.97</v>
      </c>
    </row>
    <row r="9" spans="1:13" x14ac:dyDescent="0.25">
      <c r="F9" s="5"/>
      <c r="I9" s="1"/>
      <c r="M9" s="5"/>
    </row>
    <row r="10" spans="1:13" x14ac:dyDescent="0.25">
      <c r="B10" s="1" t="s">
        <v>14</v>
      </c>
      <c r="F10" s="5"/>
      <c r="I10" s="1" t="s">
        <v>14</v>
      </c>
      <c r="M10" s="5"/>
    </row>
    <row r="11" spans="1:13" x14ac:dyDescent="0.25">
      <c r="C11" t="s">
        <v>15</v>
      </c>
      <c r="F11" s="7">
        <v>65.3</v>
      </c>
      <c r="H11" s="23">
        <f t="shared" ref="H11:H15" si="0">+F11/M11</f>
        <v>1.0365079365079364</v>
      </c>
      <c r="I11" s="1"/>
      <c r="J11" t="s">
        <v>135</v>
      </c>
      <c r="M11" s="7">
        <v>63</v>
      </c>
    </row>
    <row r="12" spans="1:13" x14ac:dyDescent="0.25">
      <c r="C12" t="s">
        <v>16</v>
      </c>
      <c r="F12" s="7">
        <v>95.3</v>
      </c>
      <c r="H12" s="23">
        <f t="shared" si="0"/>
        <v>1.0358695652173913</v>
      </c>
      <c r="I12" s="1"/>
      <c r="J12" t="s">
        <v>136</v>
      </c>
      <c r="M12" s="7">
        <v>92</v>
      </c>
    </row>
    <row r="13" spans="1:13" x14ac:dyDescent="0.25">
      <c r="C13" t="s">
        <v>17</v>
      </c>
      <c r="F13" s="7">
        <v>105.7</v>
      </c>
      <c r="H13" s="23">
        <f t="shared" si="0"/>
        <v>1.0362745098039217</v>
      </c>
      <c r="I13" s="1"/>
      <c r="J13" t="s">
        <v>17</v>
      </c>
      <c r="M13" s="7">
        <v>102</v>
      </c>
    </row>
    <row r="14" spans="1:13" x14ac:dyDescent="0.25">
      <c r="C14" t="s">
        <v>18</v>
      </c>
      <c r="F14" s="7">
        <v>44.5</v>
      </c>
      <c r="H14" s="23">
        <f t="shared" si="0"/>
        <v>1.0348837209302326</v>
      </c>
      <c r="I14" s="1"/>
      <c r="J14" t="s">
        <v>18</v>
      </c>
      <c r="M14" s="7">
        <v>43</v>
      </c>
    </row>
    <row r="15" spans="1:13" x14ac:dyDescent="0.25">
      <c r="C15" t="s">
        <v>19</v>
      </c>
      <c r="F15" s="7">
        <v>78.7</v>
      </c>
      <c r="H15" s="23">
        <f t="shared" si="0"/>
        <v>1.0355263157894736</v>
      </c>
      <c r="I15" s="1"/>
      <c r="J15" t="s">
        <v>19</v>
      </c>
      <c r="M15" s="7">
        <v>76</v>
      </c>
    </row>
    <row r="16" spans="1:13" x14ac:dyDescent="0.25">
      <c r="I16" s="1"/>
    </row>
    <row r="17" spans="1:13" ht="15.75" thickBot="1" x14ac:dyDescent="0.3">
      <c r="A17" s="1" t="s">
        <v>20</v>
      </c>
      <c r="F17" s="8"/>
      <c r="I17" s="1"/>
      <c r="M17" s="14"/>
    </row>
    <row r="18" spans="1:13" ht="27" customHeight="1" x14ac:dyDescent="0.25">
      <c r="F18" s="3" t="s">
        <v>2</v>
      </c>
      <c r="I18" s="1"/>
      <c r="M18" s="12" t="s">
        <v>2</v>
      </c>
    </row>
    <row r="19" spans="1:13" ht="19.899999999999999" customHeight="1" thickBot="1" x14ac:dyDescent="0.3">
      <c r="F19" s="3" t="s">
        <v>71</v>
      </c>
      <c r="I19" s="1"/>
      <c r="M19" s="13" t="s">
        <v>133</v>
      </c>
    </row>
    <row r="20" spans="1:13" x14ac:dyDescent="0.25">
      <c r="B20" s="1" t="s">
        <v>21</v>
      </c>
      <c r="I20" s="1" t="s">
        <v>21</v>
      </c>
    </row>
    <row r="21" spans="1:13" x14ac:dyDescent="0.25">
      <c r="C21" t="s">
        <v>22</v>
      </c>
      <c r="F21" s="7">
        <v>1.5</v>
      </c>
      <c r="H21" s="23">
        <f t="shared" ref="H21:H26" si="1">+F21/M21</f>
        <v>1.0714285714285714</v>
      </c>
      <c r="I21" s="1"/>
      <c r="J21" t="s">
        <v>22</v>
      </c>
      <c r="M21" s="6">
        <v>1.4</v>
      </c>
    </row>
    <row r="22" spans="1:13" x14ac:dyDescent="0.25">
      <c r="C22" t="s">
        <v>23</v>
      </c>
      <c r="F22" s="7">
        <v>1.8</v>
      </c>
      <c r="H22" s="23">
        <f t="shared" si="1"/>
        <v>1.0588235294117647</v>
      </c>
      <c r="I22" s="1"/>
      <c r="J22" t="s">
        <v>23</v>
      </c>
      <c r="M22" s="6">
        <v>1.7</v>
      </c>
    </row>
    <row r="23" spans="1:13" ht="28.5" customHeight="1" x14ac:dyDescent="0.25">
      <c r="C23" s="57" t="s">
        <v>24</v>
      </c>
      <c r="D23" s="57"/>
      <c r="F23" s="7">
        <v>1.8</v>
      </c>
      <c r="H23" s="23">
        <f t="shared" si="1"/>
        <v>1.0588235294117647</v>
      </c>
      <c r="I23" s="1"/>
      <c r="J23" s="57" t="s">
        <v>24</v>
      </c>
      <c r="K23" s="57"/>
      <c r="M23" s="6">
        <v>1.7</v>
      </c>
    </row>
    <row r="24" spans="1:13" x14ac:dyDescent="0.25">
      <c r="C24" t="s">
        <v>25</v>
      </c>
      <c r="F24" s="7">
        <v>1.1000000000000001</v>
      </c>
      <c r="H24" s="23">
        <f t="shared" si="1"/>
        <v>1</v>
      </c>
      <c r="I24" s="1"/>
      <c r="J24" t="s">
        <v>25</v>
      </c>
      <c r="M24" s="6">
        <v>1.1000000000000001</v>
      </c>
    </row>
    <row r="25" spans="1:13" x14ac:dyDescent="0.25">
      <c r="C25" t="s">
        <v>26</v>
      </c>
      <c r="F25" s="7">
        <v>11.4</v>
      </c>
      <c r="H25" s="23">
        <f t="shared" si="1"/>
        <v>1.0363636363636364</v>
      </c>
      <c r="I25" s="1"/>
      <c r="J25" t="s">
        <v>26</v>
      </c>
      <c r="M25" s="6">
        <v>11</v>
      </c>
    </row>
    <row r="26" spans="1:13" x14ac:dyDescent="0.25">
      <c r="C26" t="s">
        <v>27</v>
      </c>
      <c r="F26" s="7">
        <v>9.1</v>
      </c>
      <c r="H26" s="23">
        <f t="shared" si="1"/>
        <v>1.0340909090909089</v>
      </c>
      <c r="I26" s="1"/>
      <c r="J26" t="s">
        <v>27</v>
      </c>
      <c r="M26" s="6">
        <v>8.8000000000000007</v>
      </c>
    </row>
    <row r="27" spans="1:13" x14ac:dyDescent="0.25">
      <c r="F27" s="6"/>
      <c r="I27" s="1"/>
      <c r="M27" s="6"/>
    </row>
    <row r="28" spans="1:13" x14ac:dyDescent="0.25">
      <c r="C28" t="s">
        <v>28</v>
      </c>
      <c r="F28" s="6" t="s">
        <v>29</v>
      </c>
      <c r="I28" s="1"/>
      <c r="J28" t="s">
        <v>28</v>
      </c>
      <c r="M28" s="15" t="s">
        <v>29</v>
      </c>
    </row>
    <row r="29" spans="1:13" x14ac:dyDescent="0.25">
      <c r="F29" s="6"/>
      <c r="I29" s="1"/>
      <c r="M29" s="6"/>
    </row>
    <row r="30" spans="1:13" x14ac:dyDescent="0.25">
      <c r="B30" s="1" t="s">
        <v>30</v>
      </c>
      <c r="F30" s="6"/>
      <c r="I30" s="1" t="s">
        <v>30</v>
      </c>
      <c r="M30" s="6"/>
    </row>
    <row r="31" spans="1:13" x14ac:dyDescent="0.25">
      <c r="F31" s="6"/>
      <c r="I31" s="1"/>
      <c r="M31" s="6"/>
    </row>
    <row r="32" spans="1:13" x14ac:dyDescent="0.25">
      <c r="C32" s="1" t="s">
        <v>31</v>
      </c>
      <c r="F32" s="6"/>
      <c r="I32" s="1"/>
      <c r="J32" s="1" t="s">
        <v>31</v>
      </c>
      <c r="M32" s="6"/>
    </row>
    <row r="33" spans="3:13" x14ac:dyDescent="0.25">
      <c r="C33" t="s">
        <v>32</v>
      </c>
      <c r="D33" t="s">
        <v>33</v>
      </c>
      <c r="F33" s="7">
        <v>1.5</v>
      </c>
      <c r="H33" s="23">
        <f t="shared" ref="H33:H35" si="2">+F33/M33</f>
        <v>1.0714285714285714</v>
      </c>
      <c r="I33" s="1"/>
      <c r="J33" t="s">
        <v>32</v>
      </c>
      <c r="K33" t="s">
        <v>33</v>
      </c>
      <c r="M33" s="6">
        <v>1.4</v>
      </c>
    </row>
    <row r="34" spans="3:13" x14ac:dyDescent="0.25">
      <c r="C34" t="s">
        <v>31</v>
      </c>
      <c r="D34" t="s">
        <v>34</v>
      </c>
      <c r="F34" s="7">
        <v>1.8</v>
      </c>
      <c r="H34" s="23">
        <f t="shared" si="2"/>
        <v>1.0588235294117647</v>
      </c>
      <c r="I34" s="1"/>
      <c r="J34" t="s">
        <v>31</v>
      </c>
      <c r="K34" t="s">
        <v>34</v>
      </c>
      <c r="M34" s="6">
        <v>1.7</v>
      </c>
    </row>
    <row r="35" spans="3:13" x14ac:dyDescent="0.25">
      <c r="C35" t="s">
        <v>31</v>
      </c>
      <c r="D35" t="s">
        <v>33</v>
      </c>
      <c r="F35" s="7">
        <v>1.5</v>
      </c>
      <c r="H35" s="23">
        <f t="shared" si="2"/>
        <v>1.0714285714285714</v>
      </c>
      <c r="I35" s="1"/>
      <c r="J35" t="s">
        <v>31</v>
      </c>
      <c r="K35" t="s">
        <v>33</v>
      </c>
      <c r="M35" s="6">
        <v>1.4</v>
      </c>
    </row>
    <row r="36" spans="3:13" x14ac:dyDescent="0.25">
      <c r="F36" s="6"/>
      <c r="I36" s="1"/>
      <c r="M36" s="6"/>
    </row>
    <row r="37" spans="3:13" x14ac:dyDescent="0.25">
      <c r="C37" s="1" t="s">
        <v>35</v>
      </c>
      <c r="F37" s="6"/>
      <c r="I37" s="1"/>
      <c r="J37" s="1" t="s">
        <v>35</v>
      </c>
      <c r="M37" s="6"/>
    </row>
    <row r="38" spans="3:13" x14ac:dyDescent="0.25">
      <c r="C38" t="s">
        <v>36</v>
      </c>
      <c r="D38" t="s">
        <v>34</v>
      </c>
      <c r="F38" s="7">
        <v>2.2999999999999998</v>
      </c>
      <c r="H38" s="23">
        <f t="shared" ref="H38:H42" si="3">+F38/M38</f>
        <v>1.0454545454545452</v>
      </c>
      <c r="I38" s="1"/>
      <c r="J38" t="s">
        <v>36</v>
      </c>
      <c r="K38" t="s">
        <v>34</v>
      </c>
      <c r="M38" s="6">
        <v>2.2000000000000002</v>
      </c>
    </row>
    <row r="39" spans="3:13" x14ac:dyDescent="0.25">
      <c r="C39" t="s">
        <v>37</v>
      </c>
      <c r="D39" t="s">
        <v>33</v>
      </c>
      <c r="F39" s="7">
        <v>2.2999999999999998</v>
      </c>
      <c r="H39" s="23">
        <f t="shared" si="3"/>
        <v>1.0454545454545452</v>
      </c>
      <c r="I39" s="1"/>
      <c r="J39" t="s">
        <v>37</v>
      </c>
      <c r="K39" t="s">
        <v>33</v>
      </c>
      <c r="M39" s="6">
        <v>2.2000000000000002</v>
      </c>
    </row>
    <row r="40" spans="3:13" x14ac:dyDescent="0.25">
      <c r="C40" t="s">
        <v>38</v>
      </c>
      <c r="D40" t="s">
        <v>39</v>
      </c>
      <c r="F40" s="7">
        <v>3.4</v>
      </c>
      <c r="H40" s="23">
        <f t="shared" si="3"/>
        <v>1.0303030303030303</v>
      </c>
      <c r="I40" s="1"/>
      <c r="J40" t="s">
        <v>38</v>
      </c>
      <c r="K40" t="s">
        <v>39</v>
      </c>
      <c r="M40" s="6">
        <v>3.3</v>
      </c>
    </row>
    <row r="41" spans="3:13" x14ac:dyDescent="0.25">
      <c r="C41" t="s">
        <v>40</v>
      </c>
      <c r="D41" t="s">
        <v>33</v>
      </c>
      <c r="F41" s="7">
        <v>2.2999999999999998</v>
      </c>
      <c r="H41" s="23">
        <f t="shared" si="3"/>
        <v>1.0454545454545452</v>
      </c>
      <c r="I41" s="1"/>
      <c r="J41" t="s">
        <v>40</v>
      </c>
      <c r="K41" t="s">
        <v>33</v>
      </c>
      <c r="M41" s="6">
        <v>2.2000000000000002</v>
      </c>
    </row>
    <row r="42" spans="3:13" x14ac:dyDescent="0.25">
      <c r="C42" t="s">
        <v>41</v>
      </c>
      <c r="D42" t="s">
        <v>33</v>
      </c>
      <c r="F42" s="7">
        <v>2.6</v>
      </c>
      <c r="H42" s="23">
        <f t="shared" si="3"/>
        <v>1.04</v>
      </c>
      <c r="I42" s="1"/>
      <c r="J42" t="s">
        <v>41</v>
      </c>
      <c r="K42" t="s">
        <v>33</v>
      </c>
      <c r="M42" s="6">
        <v>2.5</v>
      </c>
    </row>
    <row r="43" spans="3:13" x14ac:dyDescent="0.25">
      <c r="F43" s="6"/>
      <c r="I43" s="1"/>
      <c r="M43" s="6"/>
    </row>
    <row r="44" spans="3:13" x14ac:dyDescent="0.25">
      <c r="C44" s="1" t="s">
        <v>42</v>
      </c>
      <c r="F44" s="6"/>
      <c r="I44" s="1"/>
      <c r="J44" s="1" t="s">
        <v>42</v>
      </c>
      <c r="M44" s="6"/>
    </row>
    <row r="45" spans="3:13" x14ac:dyDescent="0.25">
      <c r="C45" t="s">
        <v>43</v>
      </c>
      <c r="F45" s="7">
        <v>8.5</v>
      </c>
      <c r="H45" s="23">
        <f t="shared" ref="H45:H47" si="4">+F45/M45</f>
        <v>1.0303030303030303</v>
      </c>
      <c r="I45" s="1"/>
      <c r="J45" t="s">
        <v>43</v>
      </c>
      <c r="M45" s="6">
        <v>8.25</v>
      </c>
    </row>
    <row r="46" spans="3:13" x14ac:dyDescent="0.25">
      <c r="C46" t="s">
        <v>44</v>
      </c>
      <c r="F46" s="7">
        <v>8.5</v>
      </c>
      <c r="H46" s="23">
        <f t="shared" si="4"/>
        <v>1.0303030303030303</v>
      </c>
      <c r="I46" s="1"/>
      <c r="J46" t="s">
        <v>44</v>
      </c>
      <c r="M46" s="6">
        <v>8.25</v>
      </c>
    </row>
    <row r="47" spans="3:13" x14ac:dyDescent="0.25">
      <c r="C47" t="s">
        <v>45</v>
      </c>
      <c r="F47" s="7">
        <v>8.5</v>
      </c>
      <c r="H47" s="23">
        <f t="shared" si="4"/>
        <v>1.0303030303030303</v>
      </c>
      <c r="I47" s="1"/>
      <c r="J47" t="s">
        <v>45</v>
      </c>
      <c r="M47" s="6">
        <v>8.25</v>
      </c>
    </row>
    <row r="48" spans="3:13" x14ac:dyDescent="0.25">
      <c r="F48" s="5"/>
      <c r="I48" s="1"/>
      <c r="M48" s="5"/>
    </row>
    <row r="49" spans="2:13" x14ac:dyDescent="0.25">
      <c r="B49" s="1" t="s">
        <v>46</v>
      </c>
      <c r="F49" s="5"/>
      <c r="I49" s="1" t="s">
        <v>46</v>
      </c>
      <c r="M49" s="5"/>
    </row>
    <row r="50" spans="2:13" x14ac:dyDescent="0.25">
      <c r="C50" t="s">
        <v>47</v>
      </c>
      <c r="F50" s="7">
        <v>4.5999999999999996</v>
      </c>
      <c r="H50" s="23">
        <f t="shared" ref="H50:H54" si="5">+F50/M50</f>
        <v>1.0454545454545452</v>
      </c>
      <c r="I50" s="1"/>
      <c r="J50" t="s">
        <v>47</v>
      </c>
      <c r="M50" s="7">
        <v>4.4000000000000004</v>
      </c>
    </row>
    <row r="51" spans="2:13" x14ac:dyDescent="0.25">
      <c r="C51" t="s">
        <v>48</v>
      </c>
      <c r="F51" s="7">
        <v>8.5</v>
      </c>
      <c r="H51" s="23">
        <f t="shared" si="5"/>
        <v>1.0303030303030303</v>
      </c>
      <c r="I51" s="1"/>
      <c r="J51" t="s">
        <v>48</v>
      </c>
      <c r="M51" s="7">
        <v>8.25</v>
      </c>
    </row>
    <row r="52" spans="2:13" x14ac:dyDescent="0.25">
      <c r="C52" t="s">
        <v>49</v>
      </c>
      <c r="F52" s="7">
        <v>14.2</v>
      </c>
      <c r="H52" s="23">
        <f t="shared" si="5"/>
        <v>1.0327272727272727</v>
      </c>
      <c r="I52" s="1"/>
      <c r="J52" t="s">
        <v>49</v>
      </c>
      <c r="M52" s="7">
        <v>13.75</v>
      </c>
    </row>
    <row r="53" spans="2:13" x14ac:dyDescent="0.25">
      <c r="C53" t="s">
        <v>50</v>
      </c>
      <c r="F53" s="7">
        <v>1.5</v>
      </c>
      <c r="H53" s="23">
        <f t="shared" si="5"/>
        <v>1.0714285714285714</v>
      </c>
      <c r="I53" s="1"/>
      <c r="J53" t="s">
        <v>50</v>
      </c>
      <c r="M53" s="7">
        <v>1.4</v>
      </c>
    </row>
    <row r="54" spans="2:13" x14ac:dyDescent="0.25">
      <c r="C54" t="s">
        <v>51</v>
      </c>
      <c r="F54" s="7">
        <v>1.5</v>
      </c>
      <c r="H54" s="23">
        <f t="shared" si="5"/>
        <v>1.0714285714285714</v>
      </c>
      <c r="I54" s="1"/>
      <c r="J54" t="s">
        <v>51</v>
      </c>
      <c r="M54" s="7">
        <v>1.4</v>
      </c>
    </row>
    <row r="55" spans="2:13" x14ac:dyDescent="0.25">
      <c r="F55" s="5"/>
      <c r="I55" s="1"/>
      <c r="M55" s="5"/>
    </row>
    <row r="56" spans="2:13" x14ac:dyDescent="0.25">
      <c r="C56" t="s">
        <v>53</v>
      </c>
      <c r="F56" s="6" t="s">
        <v>29</v>
      </c>
      <c r="I56" s="1"/>
      <c r="J56" t="s">
        <v>53</v>
      </c>
      <c r="M56" s="15" t="s">
        <v>29</v>
      </c>
    </row>
    <row r="57" spans="2:13" x14ac:dyDescent="0.25">
      <c r="F57" s="5"/>
      <c r="I57" s="1"/>
      <c r="M57" s="5"/>
    </row>
    <row r="58" spans="2:13" x14ac:dyDescent="0.25">
      <c r="B58" s="1" t="s">
        <v>54</v>
      </c>
      <c r="F58" s="5"/>
      <c r="I58" s="1" t="s">
        <v>54</v>
      </c>
      <c r="M58" s="5"/>
    </row>
    <row r="59" spans="2:13" x14ac:dyDescent="0.25">
      <c r="F59" s="5"/>
      <c r="I59" s="1"/>
      <c r="M59" s="5"/>
    </row>
    <row r="60" spans="2:13" x14ac:dyDescent="0.25">
      <c r="C60" t="s">
        <v>58</v>
      </c>
      <c r="D60" t="s">
        <v>73</v>
      </c>
      <c r="F60" s="7">
        <v>68.400000000000006</v>
      </c>
      <c r="H60" s="23">
        <f t="shared" ref="H60:H61" si="6">+F60/M60</f>
        <v>1.0363636363636364</v>
      </c>
      <c r="I60" s="1"/>
      <c r="J60" t="s">
        <v>58</v>
      </c>
      <c r="K60" t="s">
        <v>73</v>
      </c>
      <c r="M60" s="7">
        <v>66</v>
      </c>
    </row>
    <row r="61" spans="2:13" x14ac:dyDescent="0.25">
      <c r="C61" t="s">
        <v>60</v>
      </c>
      <c r="D61" t="s">
        <v>73</v>
      </c>
      <c r="F61" s="7">
        <v>28.5</v>
      </c>
      <c r="H61" s="23">
        <f t="shared" si="6"/>
        <v>1.0363636363636364</v>
      </c>
      <c r="I61" s="1"/>
      <c r="J61" t="s">
        <v>137</v>
      </c>
      <c r="K61" t="s">
        <v>73</v>
      </c>
      <c r="M61" s="7">
        <v>27.5</v>
      </c>
    </row>
    <row r="62" spans="2:13" x14ac:dyDescent="0.25">
      <c r="I62" s="1"/>
    </row>
  </sheetData>
  <mergeCells count="3">
    <mergeCell ref="C8:D8"/>
    <mergeCell ref="C23:D23"/>
    <mergeCell ref="J23:K23"/>
  </mergeCells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164E2-3EFA-48B9-87C4-CC62B17631BD}">
  <dimension ref="A1:F64"/>
  <sheetViews>
    <sheetView zoomScaleNormal="100" workbookViewId="0">
      <pane ySplit="5" topLeftCell="A6" activePane="bottomLeft" state="frozen"/>
      <selection pane="bottomLeft" activeCell="B4" sqref="B4:F65"/>
    </sheetView>
  </sheetViews>
  <sheetFormatPr defaultRowHeight="15" x14ac:dyDescent="0.25"/>
  <cols>
    <col min="1" max="1" width="4.42578125" style="1" customWidth="1"/>
    <col min="2" max="2" width="4.5703125" style="1" customWidth="1"/>
    <col min="3" max="3" width="26.28515625" customWidth="1"/>
    <col min="4" max="4" width="11" customWidth="1"/>
    <col min="5" max="5" width="4.5703125" customWidth="1"/>
    <col min="6" max="6" width="11.7109375" customWidth="1"/>
    <col min="7" max="8" width="11" bestFit="1" customWidth="1"/>
  </cols>
  <sheetData>
    <row r="1" spans="1:6" ht="23.25" x14ac:dyDescent="0.35">
      <c r="A1" s="2" t="s">
        <v>138</v>
      </c>
      <c r="F1" s="10" t="s">
        <v>139</v>
      </c>
    </row>
    <row r="3" spans="1:6" ht="15.75" thickBot="1" x14ac:dyDescent="0.3">
      <c r="F3" s="11"/>
    </row>
    <row r="4" spans="1:6" x14ac:dyDescent="0.25">
      <c r="F4" s="12" t="s">
        <v>2</v>
      </c>
    </row>
    <row r="5" spans="1:6" ht="19.5" thickBot="1" x14ac:dyDescent="0.35">
      <c r="A5" s="4" t="s">
        <v>140</v>
      </c>
      <c r="F5" s="13" t="s">
        <v>133</v>
      </c>
    </row>
    <row r="7" spans="1:6" x14ac:dyDescent="0.25">
      <c r="A7" s="1" t="s">
        <v>5</v>
      </c>
      <c r="F7" s="5"/>
    </row>
    <row r="8" spans="1:6" x14ac:dyDescent="0.25">
      <c r="F8" s="5"/>
    </row>
    <row r="9" spans="1:6" x14ac:dyDescent="0.25">
      <c r="B9" s="1" t="s">
        <v>6</v>
      </c>
      <c r="F9" s="5"/>
    </row>
    <row r="10" spans="1:6" x14ac:dyDescent="0.25">
      <c r="C10" t="s">
        <v>134</v>
      </c>
      <c r="F10" s="5">
        <v>108.97</v>
      </c>
    </row>
    <row r="11" spans="1:6" x14ac:dyDescent="0.25">
      <c r="F11" s="5"/>
    </row>
    <row r="12" spans="1:6" x14ac:dyDescent="0.25">
      <c r="B12" s="1" t="s">
        <v>14</v>
      </c>
      <c r="F12" s="5"/>
    </row>
    <row r="13" spans="1:6" x14ac:dyDescent="0.25">
      <c r="C13" t="s">
        <v>135</v>
      </c>
      <c r="F13" s="7">
        <v>63</v>
      </c>
    </row>
    <row r="14" spans="1:6" x14ac:dyDescent="0.25">
      <c r="C14" t="s">
        <v>136</v>
      </c>
      <c r="F14" s="7">
        <v>92</v>
      </c>
    </row>
    <row r="15" spans="1:6" x14ac:dyDescent="0.25">
      <c r="C15" t="s">
        <v>17</v>
      </c>
      <c r="F15" s="7">
        <v>102</v>
      </c>
    </row>
    <row r="16" spans="1:6" x14ac:dyDescent="0.25">
      <c r="C16" t="s">
        <v>18</v>
      </c>
      <c r="F16" s="7">
        <v>43</v>
      </c>
    </row>
    <row r="17" spans="1:6" x14ac:dyDescent="0.25">
      <c r="C17" t="s">
        <v>19</v>
      </c>
      <c r="F17" s="7">
        <v>76</v>
      </c>
    </row>
    <row r="20" spans="1:6" ht="15.75" thickBot="1" x14ac:dyDescent="0.3">
      <c r="A20" s="1" t="s">
        <v>20</v>
      </c>
      <c r="F20" s="14"/>
    </row>
    <row r="21" spans="1:6" x14ac:dyDescent="0.25">
      <c r="F21" s="12" t="s">
        <v>2</v>
      </c>
    </row>
    <row r="22" spans="1:6" ht="19.899999999999999" customHeight="1" thickBot="1" x14ac:dyDescent="0.3">
      <c r="F22" s="13" t="s">
        <v>133</v>
      </c>
    </row>
    <row r="23" spans="1:6" x14ac:dyDescent="0.25">
      <c r="B23" s="1" t="s">
        <v>21</v>
      </c>
    </row>
    <row r="24" spans="1:6" x14ac:dyDescent="0.25">
      <c r="C24" t="s">
        <v>22</v>
      </c>
      <c r="F24" s="6">
        <v>1.4</v>
      </c>
    </row>
    <row r="25" spans="1:6" x14ac:dyDescent="0.25">
      <c r="C25" t="s">
        <v>23</v>
      </c>
      <c r="F25" s="6">
        <v>1.7</v>
      </c>
    </row>
    <row r="26" spans="1:6" ht="28.5" customHeight="1" x14ac:dyDescent="0.25">
      <c r="C26" s="57" t="s">
        <v>24</v>
      </c>
      <c r="D26" s="57"/>
      <c r="F26" s="6">
        <v>1.7</v>
      </c>
    </row>
    <row r="27" spans="1:6" x14ac:dyDescent="0.25">
      <c r="C27" t="s">
        <v>25</v>
      </c>
      <c r="F27" s="6">
        <v>1.1000000000000001</v>
      </c>
    </row>
    <row r="28" spans="1:6" x14ac:dyDescent="0.25">
      <c r="C28" t="s">
        <v>26</v>
      </c>
      <c r="F28" s="6">
        <v>11</v>
      </c>
    </row>
    <row r="29" spans="1:6" x14ac:dyDescent="0.25">
      <c r="C29" t="s">
        <v>27</v>
      </c>
      <c r="F29" s="6">
        <v>8.8000000000000007</v>
      </c>
    </row>
    <row r="30" spans="1:6" x14ac:dyDescent="0.25">
      <c r="F30" s="6"/>
    </row>
    <row r="31" spans="1:6" x14ac:dyDescent="0.25">
      <c r="C31" t="s">
        <v>28</v>
      </c>
      <c r="F31" s="15" t="s">
        <v>29</v>
      </c>
    </row>
    <row r="32" spans="1:6" x14ac:dyDescent="0.25">
      <c r="F32" s="6"/>
    </row>
    <row r="33" spans="2:6" x14ac:dyDescent="0.25">
      <c r="B33" s="1" t="s">
        <v>30</v>
      </c>
      <c r="F33" s="6"/>
    </row>
    <row r="34" spans="2:6" x14ac:dyDescent="0.25">
      <c r="F34" s="6"/>
    </row>
    <row r="35" spans="2:6" x14ac:dyDescent="0.25">
      <c r="C35" s="1" t="s">
        <v>31</v>
      </c>
      <c r="F35" s="6"/>
    </row>
    <row r="36" spans="2:6" x14ac:dyDescent="0.25">
      <c r="C36" t="s">
        <v>32</v>
      </c>
      <c r="D36" t="s">
        <v>33</v>
      </c>
      <c r="F36" s="6">
        <v>1.4</v>
      </c>
    </row>
    <row r="37" spans="2:6" x14ac:dyDescent="0.25">
      <c r="C37" t="s">
        <v>31</v>
      </c>
      <c r="D37" t="s">
        <v>34</v>
      </c>
      <c r="F37" s="6">
        <v>1.7</v>
      </c>
    </row>
    <row r="38" spans="2:6" x14ac:dyDescent="0.25">
      <c r="C38" t="s">
        <v>31</v>
      </c>
      <c r="D38" t="s">
        <v>33</v>
      </c>
      <c r="F38" s="6">
        <v>1.4</v>
      </c>
    </row>
    <row r="39" spans="2:6" x14ac:dyDescent="0.25">
      <c r="F39" s="6"/>
    </row>
    <row r="40" spans="2:6" x14ac:dyDescent="0.25">
      <c r="C40" s="1" t="s">
        <v>35</v>
      </c>
      <c r="F40" s="6"/>
    </row>
    <row r="41" spans="2:6" x14ac:dyDescent="0.25">
      <c r="C41" t="s">
        <v>36</v>
      </c>
      <c r="D41" t="s">
        <v>34</v>
      </c>
      <c r="F41" s="6">
        <v>2.2000000000000002</v>
      </c>
    </row>
    <row r="42" spans="2:6" x14ac:dyDescent="0.25">
      <c r="C42" t="s">
        <v>37</v>
      </c>
      <c r="D42" t="s">
        <v>33</v>
      </c>
      <c r="F42" s="6">
        <v>2.2000000000000002</v>
      </c>
    </row>
    <row r="43" spans="2:6" x14ac:dyDescent="0.25">
      <c r="C43" t="s">
        <v>38</v>
      </c>
      <c r="D43" t="s">
        <v>39</v>
      </c>
      <c r="F43" s="6">
        <v>3.3</v>
      </c>
    </row>
    <row r="44" spans="2:6" x14ac:dyDescent="0.25">
      <c r="C44" t="s">
        <v>40</v>
      </c>
      <c r="D44" t="s">
        <v>33</v>
      </c>
      <c r="F44" s="6">
        <v>2.2000000000000002</v>
      </c>
    </row>
    <row r="45" spans="2:6" x14ac:dyDescent="0.25">
      <c r="C45" t="s">
        <v>41</v>
      </c>
      <c r="D45" t="s">
        <v>33</v>
      </c>
      <c r="F45" s="6">
        <v>2.5</v>
      </c>
    </row>
    <row r="46" spans="2:6" x14ac:dyDescent="0.25">
      <c r="F46" s="6"/>
    </row>
    <row r="47" spans="2:6" x14ac:dyDescent="0.25">
      <c r="C47" s="1" t="s">
        <v>42</v>
      </c>
      <c r="F47" s="6"/>
    </row>
    <row r="48" spans="2:6" x14ac:dyDescent="0.25">
      <c r="C48" t="s">
        <v>43</v>
      </c>
      <c r="F48" s="6">
        <v>8.25</v>
      </c>
    </row>
    <row r="49" spans="2:6" x14ac:dyDescent="0.25">
      <c r="C49" t="s">
        <v>44</v>
      </c>
      <c r="F49" s="6">
        <v>8.25</v>
      </c>
    </row>
    <row r="50" spans="2:6" x14ac:dyDescent="0.25">
      <c r="C50" t="s">
        <v>45</v>
      </c>
      <c r="F50" s="6">
        <v>8.25</v>
      </c>
    </row>
    <row r="51" spans="2:6" x14ac:dyDescent="0.25">
      <c r="F51" s="5"/>
    </row>
    <row r="52" spans="2:6" x14ac:dyDescent="0.25">
      <c r="B52" s="1" t="s">
        <v>46</v>
      </c>
      <c r="F52" s="5"/>
    </row>
    <row r="53" spans="2:6" x14ac:dyDescent="0.25">
      <c r="C53" t="s">
        <v>47</v>
      </c>
      <c r="F53" s="7">
        <v>4.4000000000000004</v>
      </c>
    </row>
    <row r="54" spans="2:6" x14ac:dyDescent="0.25">
      <c r="C54" t="s">
        <v>48</v>
      </c>
      <c r="F54" s="7">
        <v>8.25</v>
      </c>
    </row>
    <row r="55" spans="2:6" x14ac:dyDescent="0.25">
      <c r="C55" t="s">
        <v>49</v>
      </c>
      <c r="F55" s="7">
        <v>13.75</v>
      </c>
    </row>
    <row r="56" spans="2:6" x14ac:dyDescent="0.25">
      <c r="C56" t="s">
        <v>50</v>
      </c>
      <c r="F56" s="7">
        <v>1.4</v>
      </c>
    </row>
    <row r="57" spans="2:6" x14ac:dyDescent="0.25">
      <c r="C57" t="s">
        <v>51</v>
      </c>
      <c r="F57" s="7">
        <v>1.4</v>
      </c>
    </row>
    <row r="58" spans="2:6" x14ac:dyDescent="0.25">
      <c r="F58" s="5"/>
    </row>
    <row r="59" spans="2:6" x14ac:dyDescent="0.25">
      <c r="C59" t="s">
        <v>53</v>
      </c>
      <c r="F59" s="15" t="s">
        <v>29</v>
      </c>
    </row>
    <row r="60" spans="2:6" x14ac:dyDescent="0.25">
      <c r="F60" s="5"/>
    </row>
    <row r="61" spans="2:6" x14ac:dyDescent="0.25">
      <c r="B61" s="1" t="s">
        <v>54</v>
      </c>
      <c r="F61" s="5"/>
    </row>
    <row r="62" spans="2:6" x14ac:dyDescent="0.25">
      <c r="F62" s="5"/>
    </row>
    <row r="63" spans="2:6" x14ac:dyDescent="0.25">
      <c r="C63" t="s">
        <v>58</v>
      </c>
      <c r="D63" t="s">
        <v>73</v>
      </c>
      <c r="F63" s="7">
        <v>66</v>
      </c>
    </row>
    <row r="64" spans="2:6" x14ac:dyDescent="0.25">
      <c r="C64" t="s">
        <v>137</v>
      </c>
      <c r="D64" t="s">
        <v>73</v>
      </c>
      <c r="F64" s="7">
        <v>27.5</v>
      </c>
    </row>
  </sheetData>
  <mergeCells count="1">
    <mergeCell ref="C26:D26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340F39F10088488BB57C500807F484" ma:contentTypeVersion="17" ma:contentTypeDescription="Create a new document." ma:contentTypeScope="" ma:versionID="f28e983e3f1143fbb02505b718fb0f60">
  <xsd:schema xmlns:xsd="http://www.w3.org/2001/XMLSchema" xmlns:xs="http://www.w3.org/2001/XMLSchema" xmlns:p="http://schemas.microsoft.com/office/2006/metadata/properties" xmlns:ns2="f5ce23f8-d6b3-4fd8-bb81-2da6c2755923" xmlns:ns3="a350d349-1442-4b81-ae98-00aa27e5dadb" targetNamespace="http://schemas.microsoft.com/office/2006/metadata/properties" ma:root="true" ma:fieldsID="7121f5feb3509de3c6064ba1f43240e3" ns2:_="" ns3:_="">
    <xsd:import namespace="f5ce23f8-d6b3-4fd8-bb81-2da6c2755923"/>
    <xsd:import namespace="a350d349-1442-4b81-ae98-00aa27e5da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e23f8-d6b3-4fd8-bb81-2da6c27559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71037d4-aa96-4153-a584-e1cef8659d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50d349-1442-4b81-ae98-00aa27e5dad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e23f8-d6b3-4fd8-bb81-2da6c2755923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D2F96E-3629-4CFB-B8DC-BF3EF5FE3D1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C60B86A-812B-499A-ABCB-6FB18DC5148D}"/>
</file>

<file path=customXml/itemProps3.xml><?xml version="1.0" encoding="utf-8"?>
<ds:datastoreItem xmlns:ds="http://schemas.openxmlformats.org/officeDocument/2006/customXml" ds:itemID="{F237D61B-1CF3-402D-AAE6-792D553914E7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a350d349-1442-4b81-ae98-00aa27e5dadb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5ce23f8-d6b3-4fd8-bb81-2da6c2755923"/>
  </ds:schemaRefs>
</ds:datastoreItem>
</file>

<file path=customXml/itemProps4.xml><?xml version="1.0" encoding="utf-8"?>
<ds:datastoreItem xmlns:ds="http://schemas.openxmlformats.org/officeDocument/2006/customXml" ds:itemID="{8426611C-7A18-46F5-8BCC-A63CFA0E50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2</vt:i4>
      </vt:variant>
    </vt:vector>
  </HeadingPairs>
  <TitlesOfParts>
    <vt:vector size="9" baseType="lpstr">
      <vt:lpstr>voorstel 26</vt:lpstr>
      <vt:lpstr>2025</vt:lpstr>
      <vt:lpstr>cpi 24 en bron kapper 24</vt:lpstr>
      <vt:lpstr>CPI consumentenindex 2023</vt:lpstr>
      <vt:lpstr>24 tarieven collega zorg</vt:lpstr>
      <vt:lpstr>2024</vt:lpstr>
      <vt:lpstr>2023</vt:lpstr>
      <vt:lpstr>'2023'!Afdrukbereik</vt:lpstr>
      <vt:lpstr>'2023'!Afdruktitels</vt:lpstr>
    </vt:vector>
  </TitlesOfParts>
  <Manager/>
  <Company>Horizon Zorgcentrum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Koos Mak</dc:creator>
  <cp:keywords/>
  <dc:description/>
  <cp:lastModifiedBy>Nicolette Dekker</cp:lastModifiedBy>
  <cp:revision/>
  <cp:lastPrinted>2025-05-09T09:38:14Z</cp:lastPrinted>
  <dcterms:created xsi:type="dcterms:W3CDTF">2024-02-08T12:42:40Z</dcterms:created>
  <dcterms:modified xsi:type="dcterms:W3CDTF">2026-08-12T12:16:11Z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0x010100F9340F39F10088488BB57C500807F484</vt:lpwstr>
  </property>
  <property fmtid="{D5CDD505-2E9C-101B-9397-08002B2CF9AE}" pid="3" name="Order">
    <vt:r8>8075200</vt:r8>
  </property>
  <property fmtid="{D5CDD505-2E9C-101B-9397-08002B2CF9AE}" pid="4" name="MediaServiceImageTags">
    <vt:lpwstr/>
  </property>
</Properties>
</file>